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5570" windowHeight="12735" tabRatio="781" activeTab="0"/>
  </bookViews>
  <sheets>
    <sheet name="Temizlik Personeli" sheetId="1" r:id="rId1"/>
    <sheet name="Büro Personeli" sheetId="2" r:id="rId2"/>
    <sheet name="Genel Hizmet Şoförü" sheetId="3" r:id="rId3"/>
    <sheet name="Makam Şoförü" sheetId="4" r:id="rId4"/>
    <sheet name="Teknik Personel" sheetId="5" r:id="rId5"/>
  </sheets>
  <definedNames>
    <definedName name="_xlnm.Print_Area" localSheetId="1">'Büro Personeli'!$B$1:$F$46</definedName>
    <definedName name="_xlnm.Print_Area" localSheetId="2">'Genel Hizmet Şoförü'!$B$1:$F$46</definedName>
    <definedName name="_xlnm.Print_Area" localSheetId="3">'Makam Şoförü'!$B$1:$F$46</definedName>
    <definedName name="_xlnm.Print_Area" localSheetId="4">'Teknik Personel'!$B$1:$F$46</definedName>
    <definedName name="_xlnm.Print_Area" localSheetId="0">'Temizlik Personeli'!$B$1:$F$46</definedName>
    <definedName name="Z_617EA3C2_4CA2_11D5_A9FB_00107A15906C_.wvu.PrintArea" localSheetId="1" hidden="1">'Büro Personeli'!$C$2:$E$27</definedName>
    <definedName name="Z_617EA3C2_4CA2_11D5_A9FB_00107A15906C_.wvu.PrintArea" localSheetId="2" hidden="1">'Genel Hizmet Şoförü'!$C$2:$E$27</definedName>
    <definedName name="Z_617EA3C2_4CA2_11D5_A9FB_00107A15906C_.wvu.PrintArea" localSheetId="3" hidden="1">'Makam Şoförü'!$C$2:$E$27</definedName>
    <definedName name="Z_617EA3C2_4CA2_11D5_A9FB_00107A15906C_.wvu.PrintArea" localSheetId="4" hidden="1">'Teknik Personel'!$C$2:$E$27</definedName>
    <definedName name="Z_617EA3C2_4CA2_11D5_A9FB_00107A15906C_.wvu.PrintArea" localSheetId="0" hidden="1">'Temizlik Personeli'!$C$2:$E$27</definedName>
  </definedNames>
  <calcPr fullCalcOnLoad="1"/>
</workbook>
</file>

<file path=xl/sharedStrings.xml><?xml version="1.0" encoding="utf-8"?>
<sst xmlns="http://schemas.openxmlformats.org/spreadsheetml/2006/main" count="406" uniqueCount="72">
  <si>
    <t>AÇIKLAMA</t>
  </si>
  <si>
    <t>TUTAR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</si>
  <si>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</si>
  <si>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</si>
  <si>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</si>
  <si>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</si>
  <si>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</si>
  <si>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</si>
  <si>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</si>
  <si>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</si>
  <si>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</si>
  <si>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İ</t>
  </si>
  <si>
    <t>J</t>
  </si>
  <si>
    <t>M</t>
  </si>
  <si>
    <t>N</t>
  </si>
  <si>
    <t>O</t>
  </si>
  <si>
    <t>Ö</t>
  </si>
  <si>
    <t>P</t>
  </si>
  <si>
    <t>R</t>
  </si>
  <si>
    <t>S</t>
  </si>
  <si>
    <t>Ş</t>
  </si>
  <si>
    <t>T</t>
  </si>
  <si>
    <t>KOD</t>
  </si>
  <si>
    <t>Ü</t>
  </si>
  <si>
    <t>V</t>
  </si>
  <si>
    <t>TOPLAM SSK İŞVEREN PAYI  (H+I)</t>
  </si>
  <si>
    <t>Y</t>
  </si>
  <si>
    <t>CİHAZ-EKİPMAN-TEÇHİZAT</t>
  </si>
  <si>
    <t>YEMEK BEDELİ</t>
  </si>
  <si>
    <t xml:space="preserve">ULAŞIM BEDELİ </t>
  </si>
  <si>
    <t>KIYAFET</t>
  </si>
  <si>
    <t>İZİN DOLDURUCU</t>
  </si>
  <si>
    <t xml:space="preserve">BAYRAM MESAİSİ  </t>
  </si>
  <si>
    <t xml:space="preserve">YILLIK İZİN FONU     </t>
  </si>
  <si>
    <t>KIDEM TAZMİNATI FONU</t>
  </si>
  <si>
    <t>ŞİRKET KARI</t>
  </si>
  <si>
    <t>YUVARLAMA</t>
  </si>
  <si>
    <t>İŞSİZLİK İŞVEREN PAYI</t>
  </si>
  <si>
    <t>SSK İŞVEREN PAYI</t>
  </si>
  <si>
    <t>İŞSİZLİK İŞÇİ PAYI</t>
  </si>
  <si>
    <t>SSK İŞÇİ PAYI</t>
  </si>
  <si>
    <t>TOPLAM MALİYET</t>
  </si>
  <si>
    <t xml:space="preserve">KİŞİ BAŞI MALİYET (KDV HARİÇ) </t>
  </si>
  <si>
    <t>Z</t>
  </si>
  <si>
    <t>X</t>
  </si>
  <si>
    <t>AGİ</t>
  </si>
  <si>
    <t>GELİR VERGİSİ  (Brüt ücret-(SSK işçi payı+İşsizlik işçi payı)x%15</t>
  </si>
  <si>
    <t>DAMGA VERGİSİ (  Brüt ücretx%0.66)</t>
  </si>
  <si>
    <t>TOPLAM SSK ÇALIŞAN PAYI (B+C+D+E)</t>
  </si>
  <si>
    <t>DENETİM-EĞİTİM</t>
  </si>
  <si>
    <t>NET ÜCRET  (A-F)+AGİ</t>
  </si>
  <si>
    <t>ÜCRETE AİT YASAL SSK MALİYETİ  (A+İ)</t>
  </si>
  <si>
    <t>BRÜT YEMEK-YOL ÜCRETİ</t>
  </si>
  <si>
    <t xml:space="preserve">NET YEMEK-YOL ÜCRETİ </t>
  </si>
  <si>
    <t xml:space="preserve">YEMEK-YOL YASAL SSK MALİYETİ  </t>
  </si>
  <si>
    <t>NET ÜCRET (YEMEK VE YOL DAHİL)</t>
  </si>
  <si>
    <t>TOPLAM YASAL SSK MALİYETİ</t>
  </si>
  <si>
    <t>GENEL GİDERLER(MALİ MESULİYET SİGORTASI, SÖZLEŞME GİDERİ VB.)</t>
  </si>
  <si>
    <r>
      <t xml:space="preserve">GELİR VERGİSİ  </t>
    </r>
    <r>
      <rPr>
        <b/>
        <sz val="12"/>
        <rFont val="Cambria"/>
        <family val="1"/>
      </rPr>
      <t>(Brüt ücret-(SSK işçi payı+İşsizlik işçi payı)x%15</t>
    </r>
  </si>
  <si>
    <r>
      <t xml:space="preserve">MALİYET ANALİZ TABLOSU
</t>
    </r>
    <r>
      <rPr>
        <sz val="12"/>
        <rFont val="Cambria"/>
        <family val="1"/>
      </rPr>
      <t>Temizlik Personeli İçin</t>
    </r>
  </si>
  <si>
    <r>
      <t xml:space="preserve">MALİYET ANALİZ TABLOSU
</t>
    </r>
    <r>
      <rPr>
        <sz val="12"/>
        <rFont val="Cambria"/>
        <family val="1"/>
      </rPr>
      <t>Teknik Personel İçin</t>
    </r>
  </si>
  <si>
    <r>
      <t xml:space="preserve">MALİYET ANALİZ TABLOSU
</t>
    </r>
    <r>
      <rPr>
        <sz val="12"/>
        <rFont val="Cambria"/>
        <family val="1"/>
      </rPr>
      <t>Makam Şoförü İçin</t>
    </r>
  </si>
  <si>
    <r>
      <t xml:space="preserve">MALİYET ANALİZ TABLOSU
</t>
    </r>
    <r>
      <rPr>
        <sz val="12"/>
        <rFont val="Cambria"/>
        <family val="1"/>
      </rPr>
      <t>Genel Hizmet Şoförü İçin</t>
    </r>
  </si>
  <si>
    <r>
      <t xml:space="preserve">MALİYET ANALİZ TABLOSU
</t>
    </r>
    <r>
      <rPr>
        <sz val="12"/>
        <rFont val="Cambria"/>
        <family val="1"/>
      </rPr>
      <t>Büro Personeli İçin</t>
    </r>
  </si>
  <si>
    <t xml:space="preserve"> </t>
  </si>
  <si>
    <t>DAMGA VERGİSİ (  Brüt ücretx%0.759)</t>
  </si>
  <si>
    <t>Asgari Ücret Fazlalık Oranı</t>
  </si>
  <si>
    <t>BRÜT ÜCRET  (2016 Ocak brüt asgari ücretin %33 fazlası)</t>
  </si>
  <si>
    <t>2016 Yılı Ocak Ayı Brüt Asgari Ücret</t>
  </si>
  <si>
    <t>BRÜT ÜCRET  (2016 Ocak brüt asgari ücretin %60 fazlası)</t>
  </si>
  <si>
    <t>BRÜT ÜCRET  (2016 Ocak brüt asgari ücretin %37 fazlası)</t>
  </si>
  <si>
    <t>BRÜT ÜCRET  (2016 Ocak brüt asgari ücretin %105 fazlası)</t>
  </si>
</sst>
</file>

<file path=xl/styles.xml><?xml version="1.0" encoding="utf-8"?>
<styleSheet xmlns="http://schemas.openxmlformats.org/spreadsheetml/2006/main">
  <numFmts count="7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_-;\-* #,##0_-;_-* &quot;-&quot;??_-;_-@_-"/>
    <numFmt numFmtId="189" formatCode="#,##0\ &quot;TL&quot;"/>
    <numFmt numFmtId="190" formatCode="_-* #,##0_-;\-* #,##0_-;_-* &quot;-&quot;_-;_-@_-"/>
    <numFmt numFmtId="191" formatCode="_-* #,##0.00_-;\-* #,##0.00_-;_-* &quot;-&quot;??_-;_-@_-"/>
    <numFmt numFmtId="192" formatCode="_(* #,##0_);_(* \(#,##0\);_(* &quot;-&quot;??_);_(@_)"/>
    <numFmt numFmtId="193" formatCode="#,##0\ _T_L"/>
    <numFmt numFmtId="194" formatCode="00000"/>
    <numFmt numFmtId="195" formatCode="#,##0_ ;\-#,##0\ 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00\ _T_L_-;\-* #,##0.000\ _T_L_-;_-* &quot;-&quot;??\ _T_L_-;_-@_-"/>
    <numFmt numFmtId="202" formatCode="_-* #,##0.0000\ _T_L_-;\-* #,##0.0000\ _T_L_-;_-* &quot;-&quot;??\ _T_L_-;_-@_-"/>
    <numFmt numFmtId="203" formatCode="#,##0.0\ _T_L"/>
    <numFmt numFmtId="204" formatCode="#,##0.00\ _T_L"/>
    <numFmt numFmtId="205" formatCode="_-* #,##0.0_-;\-* #,##0.0_-;_-* &quot;-&quot;??_-;_-@_-"/>
    <numFmt numFmtId="206" formatCode="_(* #,##0.0_);_(* \(#,##0.0\);_(* &quot;-&quot;??_);_(@_)"/>
    <numFmt numFmtId="207" formatCode="_(* #,##0.00_);_(* \(#,##0.00\);_(* &quot;-&quot;??_);_(@_)"/>
    <numFmt numFmtId="208" formatCode="_-* #,##0.0\ _T_L_-;\-* #,##0.0\ _T_L_-;_-* &quot;-&quot;\ _T_L_-;_-@_-"/>
    <numFmt numFmtId="209" formatCode="_-* #,##0.00\ _T_L_-;\-* #,##0.00\ _T_L_-;_-* &quot;-&quot;\ _T_L_-;_-@_-"/>
    <numFmt numFmtId="210" formatCode="0.0"/>
    <numFmt numFmtId="211" formatCode="0.0%"/>
    <numFmt numFmtId="212" formatCode="0.000000"/>
    <numFmt numFmtId="213" formatCode="0.00000"/>
    <numFmt numFmtId="214" formatCode="0.0000"/>
    <numFmt numFmtId="215" formatCode="0.000"/>
    <numFmt numFmtId="216" formatCode="0.000%"/>
    <numFmt numFmtId="217" formatCode="0.0000%"/>
    <numFmt numFmtId="218" formatCode="0.0000000000"/>
    <numFmt numFmtId="219" formatCode="0.00000000000"/>
    <numFmt numFmtId="220" formatCode="0.000000000000"/>
    <numFmt numFmtId="221" formatCode="0.000000000"/>
    <numFmt numFmtId="222" formatCode="0.00000000"/>
    <numFmt numFmtId="223" formatCode="0.0000000"/>
    <numFmt numFmtId="224" formatCode="[$-41F]dd\ mmmm\ yyyy\ dddd"/>
    <numFmt numFmtId="225" formatCode="%\ 0.00"/>
    <numFmt numFmtId="226" formatCode="[$¥€-2]\ #,##0.00_);[Red]\([$€-2]\ #,##0.00\)"/>
    <numFmt numFmtId="227" formatCode="#,##0.00\ &quot;TL&quot;"/>
  </numFmts>
  <fonts count="42">
    <font>
      <sz val="12"/>
      <name val="Times New Roman Tur"/>
      <family val="0"/>
    </font>
    <font>
      <u val="single"/>
      <sz val="12"/>
      <color indexed="12"/>
      <name val="Times New Roman Tur"/>
      <family val="0"/>
    </font>
    <font>
      <u val="single"/>
      <sz val="12"/>
      <color indexed="36"/>
      <name val="Times New Roman Tur"/>
      <family val="0"/>
    </font>
    <font>
      <sz val="8"/>
      <name val="Times New Roman Tur"/>
      <family val="0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2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4" fontId="23" fillId="0" borderId="12" xfId="55" applyNumberFormat="1" applyFont="1" applyFill="1" applyBorder="1" applyAlignment="1">
      <alignment horizontal="center" vertical="center" wrapText="1"/>
    </xf>
    <xf numFmtId="4" fontId="23" fillId="0" borderId="13" xfId="55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horizontal="center" vertical="center"/>
    </xf>
    <xf numFmtId="4" fontId="4" fillId="0" borderId="16" xfId="55" applyNumberFormat="1" applyFont="1" applyFill="1" applyBorder="1" applyAlignment="1">
      <alignment vertical="center"/>
    </xf>
    <xf numFmtId="9" fontId="4" fillId="0" borderId="15" xfId="62" applyNumberFormat="1" applyFont="1" applyFill="1" applyBorder="1" applyAlignment="1">
      <alignment horizontal="center" vertical="center"/>
    </xf>
    <xf numFmtId="10" fontId="4" fillId="0" borderId="14" xfId="6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4" fontId="5" fillId="0" borderId="13" xfId="55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4" fontId="5" fillId="0" borderId="19" xfId="55" applyNumberFormat="1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vertical="center"/>
    </xf>
    <xf numFmtId="0" fontId="24" fillId="32" borderId="20" xfId="0" applyFont="1" applyFill="1" applyBorder="1" applyAlignment="1">
      <alignment vertical="center"/>
    </xf>
    <xf numFmtId="4" fontId="24" fillId="32" borderId="21" xfId="55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211" fontId="4" fillId="0" borderId="15" xfId="0" applyNumberFormat="1" applyFont="1" applyFill="1" applyBorder="1" applyAlignment="1">
      <alignment horizontal="center" vertical="center"/>
    </xf>
    <xf numFmtId="4" fontId="4" fillId="0" borderId="23" xfId="55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9" fontId="5" fillId="0" borderId="22" xfId="62" applyNumberFormat="1" applyFont="1" applyFill="1" applyBorder="1" applyAlignment="1">
      <alignment horizontal="center" vertical="center"/>
    </xf>
    <xf numFmtId="4" fontId="5" fillId="0" borderId="23" xfId="55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4" fontId="23" fillId="0" borderId="27" xfId="55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4" fontId="23" fillId="0" borderId="30" xfId="55" applyNumberFormat="1" applyFont="1" applyFill="1" applyBorder="1" applyAlignment="1">
      <alignment vertical="center"/>
    </xf>
    <xf numFmtId="0" fontId="23" fillId="32" borderId="2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vertical="center"/>
    </xf>
    <xf numFmtId="0" fontId="23" fillId="32" borderId="28" xfId="0" applyFont="1" applyFill="1" applyBorder="1" applyAlignment="1">
      <alignment vertical="center"/>
    </xf>
    <xf numFmtId="4" fontId="24" fillId="32" borderId="30" xfId="55" applyNumberFormat="1" applyFont="1" applyFill="1" applyBorder="1" applyAlignment="1">
      <alignment vertical="center"/>
    </xf>
    <xf numFmtId="4" fontId="23" fillId="0" borderId="31" xfId="55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2" fontId="4" fillId="0" borderId="29" xfId="0" applyNumberFormat="1" applyFont="1" applyFill="1" applyBorder="1" applyAlignment="1">
      <alignment vertical="center"/>
    </xf>
    <xf numFmtId="4" fontId="4" fillId="0" borderId="29" xfId="62" applyNumberFormat="1" applyFont="1" applyFill="1" applyBorder="1" applyAlignment="1">
      <alignment horizontal="center" vertical="center"/>
    </xf>
    <xf numFmtId="4" fontId="4" fillId="0" borderId="12" xfId="55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vertical="center"/>
    </xf>
    <xf numFmtId="210" fontId="4" fillId="0" borderId="22" xfId="0" applyNumberFormat="1" applyFont="1" applyFill="1" applyBorder="1" applyAlignment="1">
      <alignment horizontal="center" vertical="center" wrapText="1"/>
    </xf>
    <xf numFmtId="210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23" xfId="55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4" fontId="23" fillId="0" borderId="23" xfId="55" applyNumberFormat="1" applyFont="1" applyFill="1" applyBorder="1" applyAlignment="1">
      <alignment vertical="center"/>
    </xf>
    <xf numFmtId="9" fontId="4" fillId="0" borderId="2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4" fontId="23" fillId="0" borderId="13" xfId="55" applyNumberFormat="1" applyFont="1" applyFill="1" applyBorder="1" applyAlignment="1">
      <alignment horizontal="right" vertical="center"/>
    </xf>
    <xf numFmtId="225" fontId="4" fillId="0" borderId="16" xfId="5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8" fontId="23" fillId="0" borderId="36" xfId="55" applyNumberFormat="1" applyFont="1" applyFill="1" applyBorder="1" applyAlignment="1">
      <alignment horizontal="left" vertical="center" wrapText="1"/>
    </xf>
    <xf numFmtId="188" fontId="23" fillId="0" borderId="37" xfId="55" applyNumberFormat="1" applyFont="1" applyFill="1" applyBorder="1" applyAlignment="1">
      <alignment horizontal="left" vertical="center" wrapText="1"/>
    </xf>
    <xf numFmtId="188" fontId="23" fillId="0" borderId="29" xfId="55" applyNumberFormat="1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" name="Picture 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" name="Picture 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4" name="Picture 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5" name="Picture 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6" name="Picture 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7" name="Picture 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8" name="Picture 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0" name="Picture 1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1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2" name="Picture 1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3" name="Picture 1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5" name="Picture 1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" name="Picture 1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" name="Picture 1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" name="Picture 1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" name="Picture 2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" name="Picture 2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" name="Picture 2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" name="Picture 2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8" name="Picture 2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9" name="Picture 2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0" name="Picture 3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2" name="Picture 3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3" name="Picture 3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4" name="Picture 3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5" name="Picture 3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6" name="Picture 3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7" name="Picture 3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8" name="Picture 3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9" name="Picture 3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0" name="Picture 4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1" name="Picture 4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2" name="Picture 4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3" name="Picture 4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4" name="Picture 4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5" name="Picture 4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6" name="Picture 4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7" name="Picture 4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8" name="Picture 4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9" name="Picture 4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0" name="Picture 5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1" name="Picture 5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2" name="Picture 5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3" name="Picture 5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4" name="Picture 5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5" name="Picture 5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6" name="Picture 5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" name="Picture 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" name="Picture 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4" name="Picture 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5" name="Picture 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6" name="Picture 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7" name="Picture 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8" name="Picture 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0" name="Picture 1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1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2" name="Picture 1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3" name="Picture 1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5" name="Picture 1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" name="Picture 1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" name="Picture 1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" name="Picture 1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" name="Picture 2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" name="Picture 2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" name="Picture 2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" name="Picture 2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8" name="Picture 2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9" name="Picture 2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0" name="Picture 3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2" name="Picture 3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3" name="Picture 3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4" name="Picture 3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5" name="Picture 3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6" name="Picture 3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7" name="Picture 3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8" name="Picture 3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9" name="Picture 3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0" name="Picture 4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1" name="Picture 4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2" name="Picture 4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3" name="Picture 4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4" name="Picture 4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5" name="Picture 4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6" name="Picture 4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7" name="Picture 4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8" name="Picture 4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9" name="Picture 4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0" name="Picture 5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1" name="Picture 5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2" name="Picture 5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3" name="Picture 5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4" name="Picture 5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5" name="Picture 5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6" name="Picture 5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" name="Picture 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" name="Picture 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4" name="Picture 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5" name="Picture 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6" name="Picture 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7" name="Picture 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8" name="Picture 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0" name="Picture 1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1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2" name="Picture 1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3" name="Picture 1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5" name="Picture 1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" name="Picture 1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" name="Picture 1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" name="Picture 1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" name="Picture 2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" name="Picture 2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" name="Picture 2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" name="Picture 2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8" name="Picture 2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9" name="Picture 2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0" name="Picture 3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2" name="Picture 3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3" name="Picture 3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4" name="Picture 3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5" name="Picture 3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6" name="Picture 3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7" name="Picture 3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8" name="Picture 3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9" name="Picture 3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0" name="Picture 4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1" name="Picture 4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2" name="Picture 4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3" name="Picture 4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4" name="Picture 4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5" name="Picture 4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6" name="Picture 4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7" name="Picture 4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8" name="Picture 4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9" name="Picture 4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0" name="Picture 5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1" name="Picture 5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2" name="Picture 5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3" name="Picture 5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4" name="Picture 5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5" name="Picture 5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6" name="Picture 5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" name="Picture 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" name="Picture 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4" name="Picture 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5" name="Picture 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6" name="Picture 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7" name="Picture 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8" name="Picture 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0" name="Picture 1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1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2" name="Picture 1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3" name="Picture 1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5" name="Picture 1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" name="Picture 1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" name="Picture 1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" name="Picture 1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" name="Picture 2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" name="Picture 2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" name="Picture 2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" name="Picture 2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8" name="Picture 2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9" name="Picture 2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0" name="Picture 3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2" name="Picture 3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3" name="Picture 3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4" name="Picture 3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5" name="Picture 3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6" name="Picture 3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7" name="Picture 3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8" name="Picture 3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9" name="Picture 3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0" name="Picture 4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1" name="Picture 4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2" name="Picture 4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3" name="Picture 4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4" name="Picture 4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5" name="Picture 4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6" name="Picture 4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7" name="Picture 4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8" name="Picture 4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9" name="Picture 4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0" name="Picture 5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1" name="Picture 5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2" name="Picture 5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3" name="Picture 5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4" name="Picture 5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5" name="Picture 5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6" name="Picture 5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" name="Picture 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2" name="Picture 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4" name="Picture 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5" name="Picture 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6" name="Picture 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7" name="Picture 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8" name="Picture 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0" name="Picture 1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1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1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2" name="Picture 1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pic>
      <xdr:nvPicPr>
        <xdr:cNvPr id="13" name="Picture 1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4" name="Picture 1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5" name="Picture 1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16" name="Picture 1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7" name="Picture 1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8" name="Picture 1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9" name="Picture 1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0" name="Picture 2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1" name="Picture 2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2" name="Picture 2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3" name="Picture 2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4" name="Picture 2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5" name="Picture 2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26" name="Picture 2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7" name="Picture 2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8" name="Picture 2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29" name="Picture 2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0" name="Picture 3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2" name="Picture 3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3" name="Picture 3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4" name="Picture 3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5" name="Picture 3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6" name="Picture 3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7" name="Picture 3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8" name="Picture 3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39" name="Picture 3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0" name="Picture 4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1" name="Picture 4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2" name="Picture 4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3" name="Picture 4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4" name="Picture 4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5" name="Picture 4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6" name="Picture 4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7" name="Picture 47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8" name="Picture 48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49" name="Picture 49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0" name="Picture 50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1" name="Picture 51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2" name="Picture 52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3" name="Picture 53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4" name="Picture 54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5" name="Picture 55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56" name="Picture 56" descr="Semih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">
      <selection activeCell="C9" sqref="C9"/>
    </sheetView>
  </sheetViews>
  <sheetFormatPr defaultColWidth="8.796875" defaultRowHeight="15"/>
  <cols>
    <col min="1" max="1" width="3.3984375" style="1" customWidth="1"/>
    <col min="2" max="2" width="5.3984375" style="2" customWidth="1"/>
    <col min="3" max="3" width="52.5" style="1" bestFit="1" customWidth="1"/>
    <col min="4" max="4" width="10.5" style="1" customWidth="1"/>
    <col min="5" max="5" width="16" style="10" customWidth="1"/>
    <col min="6" max="6" width="11.09765625" style="1" bestFit="1" customWidth="1"/>
    <col min="7" max="16384" width="9" style="1" customWidth="1"/>
  </cols>
  <sheetData>
    <row r="1" spans="3:5" ht="46.5" customHeight="1" thickBot="1">
      <c r="C1" s="72" t="s">
        <v>59</v>
      </c>
      <c r="D1" s="73"/>
      <c r="E1" s="73"/>
    </row>
    <row r="2" spans="2:6" ht="15.75">
      <c r="B2" s="3" t="s">
        <v>22</v>
      </c>
      <c r="C2" s="74" t="s">
        <v>0</v>
      </c>
      <c r="D2" s="75"/>
      <c r="E2" s="76"/>
      <c r="F2" s="11" t="s">
        <v>1</v>
      </c>
    </row>
    <row r="3" spans="2:6" s="4" customFormat="1" ht="15.75">
      <c r="B3" s="5" t="s">
        <v>2</v>
      </c>
      <c r="C3" s="77" t="s">
        <v>67</v>
      </c>
      <c r="D3" s="78"/>
      <c r="E3" s="79"/>
      <c r="F3" s="12">
        <f>F4*(1+F5)</f>
        <v>2190.51</v>
      </c>
    </row>
    <row r="4" spans="2:6" s="4" customFormat="1" ht="15.75">
      <c r="B4" s="5"/>
      <c r="C4" s="13" t="s">
        <v>68</v>
      </c>
      <c r="D4" s="68"/>
      <c r="E4" s="69"/>
      <c r="F4" s="70">
        <v>1647</v>
      </c>
    </row>
    <row r="5" spans="2:6" s="4" customFormat="1" ht="15.75">
      <c r="B5" s="5"/>
      <c r="C5" s="13" t="s">
        <v>66</v>
      </c>
      <c r="D5" s="68"/>
      <c r="E5" s="69"/>
      <c r="F5" s="71">
        <v>0.33</v>
      </c>
    </row>
    <row r="6" spans="2:6" ht="15.75">
      <c r="B6" s="5" t="s">
        <v>3</v>
      </c>
      <c r="C6" s="13" t="s">
        <v>40</v>
      </c>
      <c r="D6" s="14"/>
      <c r="E6" s="15">
        <v>0.14</v>
      </c>
      <c r="F6" s="16">
        <f>F3*E6</f>
        <v>306.67140000000006</v>
      </c>
    </row>
    <row r="7" spans="2:6" ht="15.75">
      <c r="B7" s="5" t="s">
        <v>4</v>
      </c>
      <c r="C7" s="13" t="s">
        <v>39</v>
      </c>
      <c r="D7" s="14"/>
      <c r="E7" s="17">
        <v>0.01</v>
      </c>
      <c r="F7" s="16">
        <f>F3*E7</f>
        <v>21.9051</v>
      </c>
    </row>
    <row r="8" spans="2:6" ht="15.75">
      <c r="B8" s="5" t="s">
        <v>5</v>
      </c>
      <c r="C8" s="13" t="s">
        <v>58</v>
      </c>
      <c r="D8" s="14"/>
      <c r="E8" s="15">
        <v>0.15</v>
      </c>
      <c r="F8" s="16">
        <f>(F3-(F6+F7))*15/100</f>
        <v>279.290025</v>
      </c>
    </row>
    <row r="9" spans="2:6" ht="15.75">
      <c r="B9" s="5" t="s">
        <v>6</v>
      </c>
      <c r="C9" s="13" t="s">
        <v>65</v>
      </c>
      <c r="D9" s="13"/>
      <c r="E9" s="18">
        <v>0.00759</v>
      </c>
      <c r="F9" s="16">
        <f>F3*E9</f>
        <v>16.625970900000002</v>
      </c>
    </row>
    <row r="10" spans="2:6" ht="15.75">
      <c r="B10" s="5" t="s">
        <v>7</v>
      </c>
      <c r="C10" s="19" t="s">
        <v>48</v>
      </c>
      <c r="D10" s="19"/>
      <c r="E10" s="19"/>
      <c r="F10" s="20">
        <f>SUM(F6:F9)</f>
        <v>624.4924959000001</v>
      </c>
    </row>
    <row r="11" spans="2:6" ht="15.75">
      <c r="B11" s="5"/>
      <c r="C11" s="19" t="s">
        <v>45</v>
      </c>
      <c r="D11" s="21"/>
      <c r="E11" s="21"/>
      <c r="F11" s="22">
        <v>123.53</v>
      </c>
    </row>
    <row r="12" spans="2:6" ht="15.75">
      <c r="B12" s="23" t="s">
        <v>8</v>
      </c>
      <c r="C12" s="24" t="s">
        <v>50</v>
      </c>
      <c r="D12" s="25"/>
      <c r="E12" s="25"/>
      <c r="F12" s="26">
        <f>(F3-F10)</f>
        <v>1566.0175041000002</v>
      </c>
    </row>
    <row r="13" spans="2:6" ht="15.75">
      <c r="B13" s="5" t="s">
        <v>9</v>
      </c>
      <c r="C13" s="27" t="s">
        <v>38</v>
      </c>
      <c r="D13" s="28"/>
      <c r="E13" s="29">
        <v>0.205</v>
      </c>
      <c r="F13" s="16">
        <f>F3*E13</f>
        <v>449.05455</v>
      </c>
    </row>
    <row r="14" spans="2:6" ht="15.75">
      <c r="B14" s="5" t="s">
        <v>10</v>
      </c>
      <c r="C14" s="27" t="s">
        <v>37</v>
      </c>
      <c r="D14" s="28"/>
      <c r="E14" s="17">
        <v>0.02</v>
      </c>
      <c r="F14" s="30">
        <f>F3*E14</f>
        <v>43.8102</v>
      </c>
    </row>
    <row r="15" spans="2:6" ht="15.75">
      <c r="B15" s="5" t="s">
        <v>11</v>
      </c>
      <c r="C15" s="31" t="s">
        <v>25</v>
      </c>
      <c r="D15" s="32"/>
      <c r="E15" s="33"/>
      <c r="F15" s="34">
        <f>F13+F14</f>
        <v>492.86475</v>
      </c>
    </row>
    <row r="16" spans="2:6" ht="16.5" thickBot="1">
      <c r="B16" s="35" t="s">
        <v>12</v>
      </c>
      <c r="C16" s="36" t="s">
        <v>51</v>
      </c>
      <c r="D16" s="37"/>
      <c r="E16" s="37"/>
      <c r="F16" s="38">
        <f>F3+F15</f>
        <v>2683.3747500000004</v>
      </c>
    </row>
    <row r="17" spans="2:6" s="6" customFormat="1" ht="16.5" thickBot="1">
      <c r="B17" s="80"/>
      <c r="C17" s="80"/>
      <c r="D17" s="80"/>
      <c r="E17" s="80"/>
      <c r="F17" s="80"/>
    </row>
    <row r="18" spans="1:6" ht="15.75">
      <c r="A18" s="7"/>
      <c r="B18" s="9" t="s">
        <v>2</v>
      </c>
      <c r="C18" s="39" t="s">
        <v>52</v>
      </c>
      <c r="D18" s="40"/>
      <c r="E18" s="40"/>
      <c r="F18" s="41">
        <v>640</v>
      </c>
    </row>
    <row r="19" spans="2:6" ht="15.75">
      <c r="B19" s="5" t="s">
        <v>3</v>
      </c>
      <c r="C19" s="13" t="s">
        <v>40</v>
      </c>
      <c r="D19" s="14"/>
      <c r="E19" s="15">
        <v>0.14</v>
      </c>
      <c r="F19" s="16">
        <f>F18*E19</f>
        <v>89.60000000000001</v>
      </c>
    </row>
    <row r="20" spans="2:6" ht="15.75">
      <c r="B20" s="5" t="s">
        <v>4</v>
      </c>
      <c r="C20" s="13" t="s">
        <v>39</v>
      </c>
      <c r="D20" s="14"/>
      <c r="E20" s="17">
        <v>0.01</v>
      </c>
      <c r="F20" s="16">
        <f>F18*E20</f>
        <v>6.4</v>
      </c>
    </row>
    <row r="21" spans="2:6" ht="15.75">
      <c r="B21" s="5" t="s">
        <v>5</v>
      </c>
      <c r="C21" s="13" t="s">
        <v>46</v>
      </c>
      <c r="D21" s="14"/>
      <c r="E21" s="15">
        <v>0.15</v>
      </c>
      <c r="F21" s="16">
        <f>(F18-(F19+F20))*15/100</f>
        <v>81.6</v>
      </c>
    </row>
    <row r="22" spans="2:6" ht="15.75">
      <c r="B22" s="5" t="s">
        <v>6</v>
      </c>
      <c r="C22" s="13" t="s">
        <v>47</v>
      </c>
      <c r="D22" s="13"/>
      <c r="E22" s="18">
        <v>0.0066</v>
      </c>
      <c r="F22" s="16">
        <f>F18*E22</f>
        <v>4.224</v>
      </c>
    </row>
    <row r="23" spans="2:6" ht="15.75">
      <c r="B23" s="5" t="s">
        <v>7</v>
      </c>
      <c r="C23" s="19" t="s">
        <v>48</v>
      </c>
      <c r="D23" s="19"/>
      <c r="E23" s="19"/>
      <c r="F23" s="20">
        <f>SUM(F19:F22)</f>
        <v>181.824</v>
      </c>
    </row>
    <row r="24" spans="2:6" ht="15.75">
      <c r="B24" s="23" t="s">
        <v>8</v>
      </c>
      <c r="C24" s="24" t="s">
        <v>53</v>
      </c>
      <c r="D24" s="42"/>
      <c r="E24" s="42"/>
      <c r="F24" s="26">
        <f>(F18-F23)</f>
        <v>458.176</v>
      </c>
    </row>
    <row r="25" spans="2:6" ht="15.75">
      <c r="B25" s="5" t="s">
        <v>9</v>
      </c>
      <c r="C25" s="27" t="s">
        <v>38</v>
      </c>
      <c r="D25" s="28"/>
      <c r="E25" s="29">
        <v>0.205</v>
      </c>
      <c r="F25" s="16">
        <f>F18*E25</f>
        <v>131.2</v>
      </c>
    </row>
    <row r="26" spans="2:6" ht="15.75">
      <c r="B26" s="5" t="s">
        <v>10</v>
      </c>
      <c r="C26" s="27" t="s">
        <v>37</v>
      </c>
      <c r="D26" s="28"/>
      <c r="E26" s="17">
        <v>0.02</v>
      </c>
      <c r="F26" s="30">
        <f>F18*E26</f>
        <v>12.8</v>
      </c>
    </row>
    <row r="27" spans="2:6" ht="15.75">
      <c r="B27" s="5" t="s">
        <v>11</v>
      </c>
      <c r="C27" s="31" t="s">
        <v>25</v>
      </c>
      <c r="D27" s="32"/>
      <c r="E27" s="33"/>
      <c r="F27" s="34">
        <f>F25+F26</f>
        <v>144</v>
      </c>
    </row>
    <row r="28" spans="2:6" s="8" customFormat="1" ht="16.5" thickBot="1">
      <c r="B28" s="35" t="s">
        <v>12</v>
      </c>
      <c r="C28" s="36" t="s">
        <v>54</v>
      </c>
      <c r="D28" s="37"/>
      <c r="E28" s="37"/>
      <c r="F28" s="38">
        <f>F18+F27</f>
        <v>784</v>
      </c>
    </row>
    <row r="29" spans="2:6" s="6" customFormat="1" ht="16.5" thickBot="1">
      <c r="B29" s="80"/>
      <c r="C29" s="80"/>
      <c r="D29" s="80"/>
      <c r="E29" s="80"/>
      <c r="F29" s="80"/>
    </row>
    <row r="30" spans="2:6" ht="15.75">
      <c r="B30" s="43"/>
      <c r="C30" s="44" t="s">
        <v>55</v>
      </c>
      <c r="D30" s="45"/>
      <c r="E30" s="45"/>
      <c r="F30" s="46">
        <f>F12+F24</f>
        <v>2024.1935041000002</v>
      </c>
    </row>
    <row r="31" spans="2:6" ht="16.5" thickBot="1">
      <c r="B31" s="35"/>
      <c r="C31" s="36" t="s">
        <v>56</v>
      </c>
      <c r="D31" s="36"/>
      <c r="E31" s="36"/>
      <c r="F31" s="47">
        <f>F16+F28</f>
        <v>3467.3747500000004</v>
      </c>
    </row>
    <row r="32" spans="2:6" s="6" customFormat="1" ht="16.5" thickBot="1">
      <c r="B32" s="81"/>
      <c r="C32" s="81"/>
      <c r="D32" s="81"/>
      <c r="E32" s="81"/>
      <c r="F32" s="81"/>
    </row>
    <row r="33" spans="2:6" ht="15.75">
      <c r="B33" s="9" t="s">
        <v>13</v>
      </c>
      <c r="C33" s="48" t="s">
        <v>34</v>
      </c>
      <c r="D33" s="49"/>
      <c r="E33" s="50"/>
      <c r="F33" s="51">
        <v>0</v>
      </c>
    </row>
    <row r="34" spans="2:6" ht="15.75">
      <c r="B34" s="5" t="s">
        <v>14</v>
      </c>
      <c r="C34" s="52" t="s">
        <v>33</v>
      </c>
      <c r="D34" s="53"/>
      <c r="E34" s="54"/>
      <c r="F34" s="30">
        <v>0</v>
      </c>
    </row>
    <row r="35" spans="2:6" ht="15.75">
      <c r="B35" s="5" t="s">
        <v>15</v>
      </c>
      <c r="C35" s="52" t="s">
        <v>32</v>
      </c>
      <c r="D35" s="53"/>
      <c r="E35" s="55"/>
      <c r="F35" s="30">
        <v>0</v>
      </c>
    </row>
    <row r="36" spans="2:6" ht="15.75">
      <c r="B36" s="5" t="s">
        <v>16</v>
      </c>
      <c r="C36" s="52" t="s">
        <v>31</v>
      </c>
      <c r="D36" s="28"/>
      <c r="E36" s="56"/>
      <c r="F36" s="30">
        <v>0</v>
      </c>
    </row>
    <row r="37" spans="2:6" ht="15.75">
      <c r="B37" s="5" t="s">
        <v>17</v>
      </c>
      <c r="C37" s="52" t="s">
        <v>30</v>
      </c>
      <c r="D37" s="28"/>
      <c r="E37" s="28"/>
      <c r="F37" s="30">
        <v>0</v>
      </c>
    </row>
    <row r="38" spans="2:6" ht="15.75">
      <c r="B38" s="5" t="s">
        <v>18</v>
      </c>
      <c r="C38" s="52" t="s">
        <v>49</v>
      </c>
      <c r="D38" s="28"/>
      <c r="E38" s="28"/>
      <c r="F38" s="30">
        <v>0</v>
      </c>
    </row>
    <row r="39" spans="2:6" ht="15.75">
      <c r="B39" s="5" t="s">
        <v>19</v>
      </c>
      <c r="C39" s="52" t="s">
        <v>29</v>
      </c>
      <c r="D39" s="28"/>
      <c r="E39" s="56"/>
      <c r="F39" s="30">
        <v>0</v>
      </c>
    </row>
    <row r="40" spans="2:6" ht="15.75">
      <c r="B40" s="5" t="s">
        <v>20</v>
      </c>
      <c r="C40" s="52" t="s">
        <v>28</v>
      </c>
      <c r="D40" s="28"/>
      <c r="E40" s="56"/>
      <c r="F40" s="30">
        <v>0</v>
      </c>
    </row>
    <row r="41" spans="2:6" ht="15.75">
      <c r="B41" s="5" t="s">
        <v>21</v>
      </c>
      <c r="C41" s="13" t="s">
        <v>27</v>
      </c>
      <c r="D41" s="28"/>
      <c r="E41" s="28"/>
      <c r="F41" s="30">
        <v>0</v>
      </c>
    </row>
    <row r="42" spans="2:6" ht="15.75">
      <c r="B42" s="5" t="s">
        <v>23</v>
      </c>
      <c r="C42" s="57" t="s">
        <v>57</v>
      </c>
      <c r="D42" s="56"/>
      <c r="E42" s="58"/>
      <c r="F42" s="59">
        <v>0</v>
      </c>
    </row>
    <row r="43" spans="2:6" ht="15.75">
      <c r="B43" s="5" t="s">
        <v>24</v>
      </c>
      <c r="C43" s="60" t="s">
        <v>41</v>
      </c>
      <c r="D43" s="61"/>
      <c r="E43" s="61"/>
      <c r="F43" s="62">
        <f>SUM(F31:F42)</f>
        <v>3467.3747500000004</v>
      </c>
    </row>
    <row r="44" spans="2:6" ht="15.75">
      <c r="B44" s="5" t="s">
        <v>26</v>
      </c>
      <c r="C44" s="27" t="s">
        <v>35</v>
      </c>
      <c r="D44" s="28"/>
      <c r="E44" s="63"/>
      <c r="F44" s="30">
        <v>0</v>
      </c>
    </row>
    <row r="45" spans="2:6" ht="15.75">
      <c r="B45" s="5" t="s">
        <v>43</v>
      </c>
      <c r="C45" s="64" t="s">
        <v>36</v>
      </c>
      <c r="D45" s="64"/>
      <c r="E45" s="13"/>
      <c r="F45" s="16"/>
    </row>
    <row r="46" spans="2:6" ht="16.5" thickBot="1">
      <c r="B46" s="35" t="s">
        <v>44</v>
      </c>
      <c r="C46" s="65" t="s">
        <v>42</v>
      </c>
      <c r="D46" s="66"/>
      <c r="E46" s="67"/>
      <c r="F46" s="47">
        <f>SUM(F43:F45)</f>
        <v>3467.3747500000004</v>
      </c>
    </row>
  </sheetData>
  <sheetProtection/>
  <mergeCells count="6">
    <mergeCell ref="C1:E1"/>
    <mergeCell ref="C2:E2"/>
    <mergeCell ref="C3:E3"/>
    <mergeCell ref="B17:F17"/>
    <mergeCell ref="B29:F29"/>
    <mergeCell ref="B32:F32"/>
  </mergeCells>
  <printOptions horizontalCentered="1"/>
  <pageMargins left="0.7" right="0.7" top="0.75" bottom="0.75" header="0.3" footer="0.3"/>
  <pageSetup fitToHeight="1" fitToWidth="1"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selection activeCell="C14" sqref="C14"/>
    </sheetView>
  </sheetViews>
  <sheetFormatPr defaultColWidth="8.796875" defaultRowHeight="15"/>
  <cols>
    <col min="1" max="1" width="3.3984375" style="1" customWidth="1"/>
    <col min="2" max="2" width="5.3984375" style="2" customWidth="1"/>
    <col min="3" max="3" width="52.5" style="1" bestFit="1" customWidth="1"/>
    <col min="4" max="4" width="10.5" style="1" customWidth="1"/>
    <col min="5" max="5" width="16" style="10" customWidth="1"/>
    <col min="6" max="6" width="11.09765625" style="1" bestFit="1" customWidth="1"/>
    <col min="7" max="16384" width="9" style="1" customWidth="1"/>
  </cols>
  <sheetData>
    <row r="1" spans="3:5" ht="46.5" customHeight="1" thickBot="1">
      <c r="C1" s="72" t="s">
        <v>63</v>
      </c>
      <c r="D1" s="73"/>
      <c r="E1" s="73"/>
    </row>
    <row r="2" spans="2:6" ht="15.75">
      <c r="B2" s="3" t="s">
        <v>22</v>
      </c>
      <c r="C2" s="74" t="s">
        <v>0</v>
      </c>
      <c r="D2" s="75"/>
      <c r="E2" s="76"/>
      <c r="F2" s="11" t="s">
        <v>1</v>
      </c>
    </row>
    <row r="3" spans="2:6" s="4" customFormat="1" ht="15.75">
      <c r="B3" s="5" t="s">
        <v>2</v>
      </c>
      <c r="C3" s="77" t="s">
        <v>69</v>
      </c>
      <c r="D3" s="78"/>
      <c r="E3" s="79"/>
      <c r="F3" s="12">
        <f>F4*(1+F5)</f>
        <v>2635.2000000000003</v>
      </c>
    </row>
    <row r="4" spans="2:6" s="4" customFormat="1" ht="15.75">
      <c r="B4" s="5"/>
      <c r="C4" s="13" t="s">
        <v>68</v>
      </c>
      <c r="D4" s="68"/>
      <c r="E4" s="69"/>
      <c r="F4" s="70">
        <v>1647</v>
      </c>
    </row>
    <row r="5" spans="2:6" s="4" customFormat="1" ht="15.75">
      <c r="B5" s="5"/>
      <c r="C5" s="13" t="s">
        <v>66</v>
      </c>
      <c r="D5" s="68"/>
      <c r="E5" s="69"/>
      <c r="F5" s="71">
        <v>0.6</v>
      </c>
    </row>
    <row r="6" spans="2:6" ht="15.75">
      <c r="B6" s="5" t="s">
        <v>3</v>
      </c>
      <c r="C6" s="13" t="s">
        <v>40</v>
      </c>
      <c r="D6" s="14"/>
      <c r="E6" s="15">
        <v>0.14</v>
      </c>
      <c r="F6" s="16">
        <f>F3*E6</f>
        <v>368.92800000000005</v>
      </c>
    </row>
    <row r="7" spans="2:6" ht="15.75">
      <c r="B7" s="5" t="s">
        <v>4</v>
      </c>
      <c r="C7" s="13" t="s">
        <v>39</v>
      </c>
      <c r="D7" s="14"/>
      <c r="E7" s="17">
        <v>0.01</v>
      </c>
      <c r="F7" s="16">
        <f>F3*E7</f>
        <v>26.352000000000004</v>
      </c>
    </row>
    <row r="8" spans="2:6" ht="15.75">
      <c r="B8" s="5" t="s">
        <v>5</v>
      </c>
      <c r="C8" s="13" t="s">
        <v>58</v>
      </c>
      <c r="D8" s="14"/>
      <c r="E8" s="15">
        <v>0.15</v>
      </c>
      <c r="F8" s="16">
        <f>(F3-(F6+F7))*15/100</f>
        <v>335.98800000000006</v>
      </c>
    </row>
    <row r="9" spans="2:6" ht="15.75">
      <c r="B9" s="5" t="s">
        <v>6</v>
      </c>
      <c r="C9" s="13" t="s">
        <v>65</v>
      </c>
      <c r="D9" s="13"/>
      <c r="E9" s="18">
        <v>0.00759</v>
      </c>
      <c r="F9" s="16">
        <f>F3*E9</f>
        <v>20.001168000000003</v>
      </c>
    </row>
    <row r="10" spans="2:6" ht="15.75">
      <c r="B10" s="5" t="s">
        <v>7</v>
      </c>
      <c r="C10" s="19" t="s">
        <v>48</v>
      </c>
      <c r="D10" s="19"/>
      <c r="E10" s="19"/>
      <c r="F10" s="20">
        <f>SUM(F6:F9)</f>
        <v>751.2691680000001</v>
      </c>
    </row>
    <row r="11" spans="2:6" ht="15.75">
      <c r="B11" s="5"/>
      <c r="C11" s="19" t="s">
        <v>45</v>
      </c>
      <c r="D11" s="21"/>
      <c r="E11" s="21"/>
      <c r="F11" s="22">
        <v>123.53</v>
      </c>
    </row>
    <row r="12" spans="2:6" ht="15.75">
      <c r="B12" s="23" t="s">
        <v>8</v>
      </c>
      <c r="C12" s="24" t="s">
        <v>50</v>
      </c>
      <c r="D12" s="25"/>
      <c r="E12" s="25"/>
      <c r="F12" s="26">
        <f>(F3-F10)</f>
        <v>1883.930832</v>
      </c>
    </row>
    <row r="13" spans="2:6" ht="15.75">
      <c r="B13" s="5" t="s">
        <v>9</v>
      </c>
      <c r="C13" s="27" t="s">
        <v>38</v>
      </c>
      <c r="D13" s="28"/>
      <c r="E13" s="29">
        <v>0.205</v>
      </c>
      <c r="F13" s="16">
        <f>F3*E13</f>
        <v>540.216</v>
      </c>
    </row>
    <row r="14" spans="2:6" ht="15.75">
      <c r="B14" s="5" t="s">
        <v>10</v>
      </c>
      <c r="C14" s="27" t="s">
        <v>37</v>
      </c>
      <c r="D14" s="28"/>
      <c r="E14" s="17">
        <v>0.02</v>
      </c>
      <c r="F14" s="30">
        <f>F3*E14</f>
        <v>52.70400000000001</v>
      </c>
    </row>
    <row r="15" spans="2:6" ht="15.75">
      <c r="B15" s="5" t="s">
        <v>11</v>
      </c>
      <c r="C15" s="31" t="s">
        <v>25</v>
      </c>
      <c r="D15" s="32"/>
      <c r="E15" s="33"/>
      <c r="F15" s="34">
        <f>F13+F14</f>
        <v>592.9200000000001</v>
      </c>
    </row>
    <row r="16" spans="2:6" ht="16.5" thickBot="1">
      <c r="B16" s="35" t="s">
        <v>12</v>
      </c>
      <c r="C16" s="36" t="s">
        <v>51</v>
      </c>
      <c r="D16" s="37"/>
      <c r="E16" s="37"/>
      <c r="F16" s="38">
        <f>F3+F15</f>
        <v>3228.1200000000003</v>
      </c>
    </row>
    <row r="17" spans="2:6" s="6" customFormat="1" ht="16.5" thickBot="1">
      <c r="B17" s="80"/>
      <c r="C17" s="80"/>
      <c r="D17" s="80"/>
      <c r="E17" s="80"/>
      <c r="F17" s="80"/>
    </row>
    <row r="18" spans="1:6" ht="15.75">
      <c r="A18" s="7"/>
      <c r="B18" s="9" t="s">
        <v>2</v>
      </c>
      <c r="C18" s="39" t="s">
        <v>52</v>
      </c>
      <c r="D18" s="40"/>
      <c r="E18" s="40"/>
      <c r="F18" s="41">
        <v>640</v>
      </c>
    </row>
    <row r="19" spans="2:6" ht="15.75">
      <c r="B19" s="5" t="s">
        <v>3</v>
      </c>
      <c r="C19" s="13" t="s">
        <v>40</v>
      </c>
      <c r="D19" s="14"/>
      <c r="E19" s="15">
        <v>0.14</v>
      </c>
      <c r="F19" s="16">
        <f>F18*E19</f>
        <v>89.60000000000001</v>
      </c>
    </row>
    <row r="20" spans="2:6" ht="15.75">
      <c r="B20" s="5" t="s">
        <v>4</v>
      </c>
      <c r="C20" s="13" t="s">
        <v>39</v>
      </c>
      <c r="D20" s="14"/>
      <c r="E20" s="17">
        <v>0.01</v>
      </c>
      <c r="F20" s="16">
        <f>F18*E20</f>
        <v>6.4</v>
      </c>
    </row>
    <row r="21" spans="2:6" ht="15.75">
      <c r="B21" s="5" t="s">
        <v>5</v>
      </c>
      <c r="C21" s="13" t="s">
        <v>46</v>
      </c>
      <c r="D21" s="14"/>
      <c r="E21" s="15">
        <v>0.15</v>
      </c>
      <c r="F21" s="16">
        <f>(F18-(F19+F20))*15/100</f>
        <v>81.6</v>
      </c>
    </row>
    <row r="22" spans="2:6" ht="15.75">
      <c r="B22" s="5" t="s">
        <v>6</v>
      </c>
      <c r="C22" s="13" t="s">
        <v>47</v>
      </c>
      <c r="D22" s="13"/>
      <c r="E22" s="18">
        <v>0.0066</v>
      </c>
      <c r="F22" s="16">
        <f>F18*E22</f>
        <v>4.224</v>
      </c>
    </row>
    <row r="23" spans="2:6" ht="15.75">
      <c r="B23" s="5" t="s">
        <v>7</v>
      </c>
      <c r="C23" s="19" t="s">
        <v>48</v>
      </c>
      <c r="D23" s="19"/>
      <c r="E23" s="19"/>
      <c r="F23" s="20">
        <f>SUM(F19:F22)</f>
        <v>181.824</v>
      </c>
    </row>
    <row r="24" spans="2:6" ht="15.75">
      <c r="B24" s="23" t="s">
        <v>8</v>
      </c>
      <c r="C24" s="24" t="s">
        <v>53</v>
      </c>
      <c r="D24" s="42"/>
      <c r="E24" s="42"/>
      <c r="F24" s="26">
        <f>(F18-F23)</f>
        <v>458.176</v>
      </c>
    </row>
    <row r="25" spans="2:6" ht="15.75">
      <c r="B25" s="5" t="s">
        <v>9</v>
      </c>
      <c r="C25" s="27" t="s">
        <v>38</v>
      </c>
      <c r="D25" s="28"/>
      <c r="E25" s="29">
        <v>0.205</v>
      </c>
      <c r="F25" s="16">
        <f>F18*E25</f>
        <v>131.2</v>
      </c>
    </row>
    <row r="26" spans="2:6" ht="15.75">
      <c r="B26" s="5" t="s">
        <v>10</v>
      </c>
      <c r="C26" s="27" t="s">
        <v>37</v>
      </c>
      <c r="D26" s="28"/>
      <c r="E26" s="17">
        <v>0.02</v>
      </c>
      <c r="F26" s="30">
        <f>F18*E26</f>
        <v>12.8</v>
      </c>
    </row>
    <row r="27" spans="2:6" ht="15.75">
      <c r="B27" s="5" t="s">
        <v>11</v>
      </c>
      <c r="C27" s="31" t="s">
        <v>25</v>
      </c>
      <c r="D27" s="32"/>
      <c r="E27" s="33"/>
      <c r="F27" s="34">
        <f>F25+F26</f>
        <v>144</v>
      </c>
    </row>
    <row r="28" spans="2:6" s="8" customFormat="1" ht="16.5" thickBot="1">
      <c r="B28" s="35" t="s">
        <v>12</v>
      </c>
      <c r="C28" s="36" t="s">
        <v>54</v>
      </c>
      <c r="D28" s="37"/>
      <c r="E28" s="37"/>
      <c r="F28" s="38">
        <f>F18+F27</f>
        <v>784</v>
      </c>
    </row>
    <row r="29" spans="2:6" s="6" customFormat="1" ht="16.5" thickBot="1">
      <c r="B29" s="80"/>
      <c r="C29" s="80"/>
      <c r="D29" s="80"/>
      <c r="E29" s="80"/>
      <c r="F29" s="80"/>
    </row>
    <row r="30" spans="2:6" ht="15.75">
      <c r="B30" s="43"/>
      <c r="C30" s="44" t="s">
        <v>55</v>
      </c>
      <c r="D30" s="45"/>
      <c r="E30" s="45"/>
      <c r="F30" s="46">
        <f>F12+F24</f>
        <v>2342.106832</v>
      </c>
    </row>
    <row r="31" spans="2:6" ht="16.5" thickBot="1">
      <c r="B31" s="35"/>
      <c r="C31" s="36" t="s">
        <v>56</v>
      </c>
      <c r="D31" s="36"/>
      <c r="E31" s="36"/>
      <c r="F31" s="47">
        <f>F16+F28</f>
        <v>4012.1200000000003</v>
      </c>
    </row>
    <row r="32" spans="2:6" s="6" customFormat="1" ht="16.5" thickBot="1">
      <c r="B32" s="81"/>
      <c r="C32" s="81"/>
      <c r="D32" s="81"/>
      <c r="E32" s="81"/>
      <c r="F32" s="81"/>
    </row>
    <row r="33" spans="2:6" ht="15.75">
      <c r="B33" s="9" t="s">
        <v>13</v>
      </c>
      <c r="C33" s="48" t="s">
        <v>34</v>
      </c>
      <c r="D33" s="49"/>
      <c r="E33" s="50"/>
      <c r="F33" s="51">
        <v>0</v>
      </c>
    </row>
    <row r="34" spans="2:6" ht="15.75">
      <c r="B34" s="5" t="s">
        <v>14</v>
      </c>
      <c r="C34" s="52" t="s">
        <v>33</v>
      </c>
      <c r="D34" s="53"/>
      <c r="E34" s="54"/>
      <c r="F34" s="30">
        <v>0</v>
      </c>
    </row>
    <row r="35" spans="2:6" ht="15.75">
      <c r="B35" s="5" t="s">
        <v>15</v>
      </c>
      <c r="C35" s="52" t="s">
        <v>32</v>
      </c>
      <c r="D35" s="53"/>
      <c r="E35" s="55"/>
      <c r="F35" s="30">
        <v>0</v>
      </c>
    </row>
    <row r="36" spans="2:6" ht="15.75">
      <c r="B36" s="5" t="s">
        <v>16</v>
      </c>
      <c r="C36" s="52" t="s">
        <v>31</v>
      </c>
      <c r="D36" s="28"/>
      <c r="E36" s="56"/>
      <c r="F36" s="30">
        <v>0</v>
      </c>
    </row>
    <row r="37" spans="2:6" ht="15.75">
      <c r="B37" s="5" t="s">
        <v>17</v>
      </c>
      <c r="C37" s="52" t="s">
        <v>30</v>
      </c>
      <c r="D37" s="28"/>
      <c r="E37" s="28"/>
      <c r="F37" s="30">
        <v>0</v>
      </c>
    </row>
    <row r="38" spans="2:6" ht="15.75">
      <c r="B38" s="5" t="s">
        <v>18</v>
      </c>
      <c r="C38" s="52" t="s">
        <v>49</v>
      </c>
      <c r="D38" s="28"/>
      <c r="E38" s="28"/>
      <c r="F38" s="30">
        <v>0</v>
      </c>
    </row>
    <row r="39" spans="2:6" ht="15.75">
      <c r="B39" s="5" t="s">
        <v>19</v>
      </c>
      <c r="C39" s="52" t="s">
        <v>29</v>
      </c>
      <c r="D39" s="28"/>
      <c r="E39" s="56"/>
      <c r="F39" s="30">
        <v>0</v>
      </c>
    </row>
    <row r="40" spans="2:6" ht="15.75">
      <c r="B40" s="5" t="s">
        <v>20</v>
      </c>
      <c r="C40" s="52" t="s">
        <v>28</v>
      </c>
      <c r="D40" s="28"/>
      <c r="E40" s="56"/>
      <c r="F40" s="30">
        <v>0</v>
      </c>
    </row>
    <row r="41" spans="2:6" ht="15.75">
      <c r="B41" s="5" t="s">
        <v>21</v>
      </c>
      <c r="C41" s="13" t="s">
        <v>27</v>
      </c>
      <c r="D41" s="28"/>
      <c r="E41" s="28"/>
      <c r="F41" s="30">
        <v>0</v>
      </c>
    </row>
    <row r="42" spans="2:6" ht="15.75">
      <c r="B42" s="5" t="s">
        <v>23</v>
      </c>
      <c r="C42" s="57" t="s">
        <v>57</v>
      </c>
      <c r="D42" s="56"/>
      <c r="E42" s="58"/>
      <c r="F42" s="59">
        <v>0</v>
      </c>
    </row>
    <row r="43" spans="2:6" ht="15.75">
      <c r="B43" s="5" t="s">
        <v>24</v>
      </c>
      <c r="C43" s="60" t="s">
        <v>41</v>
      </c>
      <c r="D43" s="61"/>
      <c r="E43" s="61"/>
      <c r="F43" s="62">
        <f>SUM(F31:F42)</f>
        <v>4012.1200000000003</v>
      </c>
    </row>
    <row r="44" spans="2:6" ht="15.75">
      <c r="B44" s="5" t="s">
        <v>26</v>
      </c>
      <c r="C44" s="27" t="s">
        <v>35</v>
      </c>
      <c r="D44" s="28"/>
      <c r="E44" s="63"/>
      <c r="F44" s="30">
        <v>0</v>
      </c>
    </row>
    <row r="45" spans="2:6" ht="15.75">
      <c r="B45" s="5" t="s">
        <v>43</v>
      </c>
      <c r="C45" s="64" t="s">
        <v>36</v>
      </c>
      <c r="D45" s="64"/>
      <c r="E45" s="13"/>
      <c r="F45" s="16"/>
    </row>
    <row r="46" spans="2:6" ht="16.5" thickBot="1">
      <c r="B46" s="35" t="s">
        <v>44</v>
      </c>
      <c r="C46" s="65" t="s">
        <v>42</v>
      </c>
      <c r="D46" s="66"/>
      <c r="E46" s="67"/>
      <c r="F46" s="47">
        <f>SUM(F43:F45)</f>
        <v>4012.1200000000003</v>
      </c>
    </row>
  </sheetData>
  <sheetProtection/>
  <mergeCells count="6">
    <mergeCell ref="C1:E1"/>
    <mergeCell ref="C2:E2"/>
    <mergeCell ref="C3:E3"/>
    <mergeCell ref="B17:F17"/>
    <mergeCell ref="B29:F29"/>
    <mergeCell ref="B32:F32"/>
  </mergeCells>
  <printOptions horizontalCentered="1"/>
  <pageMargins left="0.7" right="0.7" top="0.75" bottom="0.75" header="0.3" footer="0.3"/>
  <pageSetup fitToHeight="1" fitToWidth="1" horizontalDpi="300" verticalDpi="3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C4" sqref="C4"/>
    </sheetView>
  </sheetViews>
  <sheetFormatPr defaultColWidth="8.796875" defaultRowHeight="15"/>
  <cols>
    <col min="1" max="1" width="3.3984375" style="1" customWidth="1"/>
    <col min="2" max="2" width="5.3984375" style="2" customWidth="1"/>
    <col min="3" max="3" width="52.5" style="1" bestFit="1" customWidth="1"/>
    <col min="4" max="4" width="10.5" style="1" customWidth="1"/>
    <col min="5" max="5" width="16" style="10" customWidth="1"/>
    <col min="6" max="6" width="11.09765625" style="1" bestFit="1" customWidth="1"/>
    <col min="7" max="16384" width="9" style="1" customWidth="1"/>
  </cols>
  <sheetData>
    <row r="1" spans="3:10" ht="46.5" customHeight="1" thickBot="1">
      <c r="C1" s="72" t="s">
        <v>62</v>
      </c>
      <c r="D1" s="73"/>
      <c r="E1" s="73"/>
      <c r="J1" s="1" t="s">
        <v>64</v>
      </c>
    </row>
    <row r="2" spans="2:6" ht="15.75">
      <c r="B2" s="3" t="s">
        <v>22</v>
      </c>
      <c r="C2" s="74" t="s">
        <v>0</v>
      </c>
      <c r="D2" s="75"/>
      <c r="E2" s="76"/>
      <c r="F2" s="11" t="s">
        <v>1</v>
      </c>
    </row>
    <row r="3" spans="2:6" s="4" customFormat="1" ht="15.75">
      <c r="B3" s="5" t="s">
        <v>2</v>
      </c>
      <c r="C3" s="77" t="s">
        <v>70</v>
      </c>
      <c r="D3" s="78"/>
      <c r="E3" s="79"/>
      <c r="F3" s="12">
        <f>F4*(1+F5)</f>
        <v>2256.3900000000003</v>
      </c>
    </row>
    <row r="4" spans="2:6" s="4" customFormat="1" ht="15.75">
      <c r="B4" s="5"/>
      <c r="C4" s="13" t="s">
        <v>68</v>
      </c>
      <c r="D4" s="68"/>
      <c r="E4" s="69"/>
      <c r="F4" s="70">
        <v>1647</v>
      </c>
    </row>
    <row r="5" spans="2:6" s="4" customFormat="1" ht="15.75">
      <c r="B5" s="5"/>
      <c r="C5" s="13" t="s">
        <v>66</v>
      </c>
      <c r="D5" s="68"/>
      <c r="E5" s="69"/>
      <c r="F5" s="71">
        <v>0.37</v>
      </c>
    </row>
    <row r="6" spans="2:6" ht="15.75">
      <c r="B6" s="5" t="s">
        <v>3</v>
      </c>
      <c r="C6" s="13" t="s">
        <v>40</v>
      </c>
      <c r="D6" s="14"/>
      <c r="E6" s="15">
        <v>0.14</v>
      </c>
      <c r="F6" s="16">
        <f>F3*E6</f>
        <v>315.8946000000001</v>
      </c>
    </row>
    <row r="7" spans="2:6" ht="15.75">
      <c r="B7" s="5" t="s">
        <v>4</v>
      </c>
      <c r="C7" s="13" t="s">
        <v>39</v>
      </c>
      <c r="D7" s="14"/>
      <c r="E7" s="17">
        <v>0.01</v>
      </c>
      <c r="F7" s="16">
        <f>F3*E7</f>
        <v>22.563900000000004</v>
      </c>
    </row>
    <row r="8" spans="2:6" ht="15.75">
      <c r="B8" s="5" t="s">
        <v>5</v>
      </c>
      <c r="C8" s="13" t="s">
        <v>58</v>
      </c>
      <c r="D8" s="14"/>
      <c r="E8" s="15">
        <v>0.15</v>
      </c>
      <c r="F8" s="16">
        <f>(F3-(F6+F7))*15/100</f>
        <v>287.689725</v>
      </c>
    </row>
    <row r="9" spans="2:6" ht="15.75">
      <c r="B9" s="5" t="s">
        <v>6</v>
      </c>
      <c r="C9" s="13" t="s">
        <v>65</v>
      </c>
      <c r="D9" s="13"/>
      <c r="E9" s="18">
        <v>0.00759</v>
      </c>
      <c r="F9" s="16">
        <f>F3*E9</f>
        <v>17.126000100000002</v>
      </c>
    </row>
    <row r="10" spans="2:6" ht="15.75">
      <c r="B10" s="5" t="s">
        <v>7</v>
      </c>
      <c r="C10" s="19" t="s">
        <v>48</v>
      </c>
      <c r="D10" s="19"/>
      <c r="E10" s="19"/>
      <c r="F10" s="20">
        <f>SUM(F6:F9)</f>
        <v>643.2742251000002</v>
      </c>
    </row>
    <row r="11" spans="2:6" ht="15.75">
      <c r="B11" s="5"/>
      <c r="C11" s="19" t="s">
        <v>45</v>
      </c>
      <c r="D11" s="21"/>
      <c r="E11" s="21"/>
      <c r="F11" s="22">
        <v>123.53</v>
      </c>
    </row>
    <row r="12" spans="2:6" ht="15.75">
      <c r="B12" s="23" t="s">
        <v>8</v>
      </c>
      <c r="C12" s="24" t="s">
        <v>50</v>
      </c>
      <c r="D12" s="25"/>
      <c r="E12" s="25"/>
      <c r="F12" s="26">
        <f>(F3-F10)</f>
        <v>1613.1157749000001</v>
      </c>
    </row>
    <row r="13" spans="2:6" ht="15.75">
      <c r="B13" s="5" t="s">
        <v>9</v>
      </c>
      <c r="C13" s="27" t="s">
        <v>38</v>
      </c>
      <c r="D13" s="28"/>
      <c r="E13" s="29">
        <v>0.205</v>
      </c>
      <c r="F13" s="16">
        <f>F3*E13</f>
        <v>462.55995</v>
      </c>
    </row>
    <row r="14" spans="2:6" ht="15.75">
      <c r="B14" s="5" t="s">
        <v>10</v>
      </c>
      <c r="C14" s="27" t="s">
        <v>37</v>
      </c>
      <c r="D14" s="28"/>
      <c r="E14" s="17">
        <v>0.02</v>
      </c>
      <c r="F14" s="30">
        <f>F3*E14</f>
        <v>45.12780000000001</v>
      </c>
    </row>
    <row r="15" spans="2:6" ht="15.75">
      <c r="B15" s="5" t="s">
        <v>11</v>
      </c>
      <c r="C15" s="31" t="s">
        <v>25</v>
      </c>
      <c r="D15" s="32"/>
      <c r="E15" s="33"/>
      <c r="F15" s="34">
        <f>F13+F14</f>
        <v>507.68775000000005</v>
      </c>
    </row>
    <row r="16" spans="2:6" ht="16.5" thickBot="1">
      <c r="B16" s="35" t="s">
        <v>12</v>
      </c>
      <c r="C16" s="36" t="s">
        <v>51</v>
      </c>
      <c r="D16" s="37"/>
      <c r="E16" s="37"/>
      <c r="F16" s="38">
        <f>F3+F15</f>
        <v>2764.0777500000004</v>
      </c>
    </row>
    <row r="17" spans="2:6" s="6" customFormat="1" ht="16.5" thickBot="1">
      <c r="B17" s="80"/>
      <c r="C17" s="80"/>
      <c r="D17" s="80"/>
      <c r="E17" s="80"/>
      <c r="F17" s="80"/>
    </row>
    <row r="18" spans="1:6" ht="15.75">
      <c r="A18" s="7"/>
      <c r="B18" s="9" t="s">
        <v>2</v>
      </c>
      <c r="C18" s="39" t="s">
        <v>52</v>
      </c>
      <c r="D18" s="40"/>
      <c r="E18" s="40"/>
      <c r="F18" s="41">
        <v>640</v>
      </c>
    </row>
    <row r="19" spans="2:6" ht="15.75">
      <c r="B19" s="5" t="s">
        <v>3</v>
      </c>
      <c r="C19" s="13" t="s">
        <v>40</v>
      </c>
      <c r="D19" s="14"/>
      <c r="E19" s="15">
        <v>0.14</v>
      </c>
      <c r="F19" s="16">
        <f>F18*E19</f>
        <v>89.60000000000001</v>
      </c>
    </row>
    <row r="20" spans="2:6" ht="15.75">
      <c r="B20" s="5" t="s">
        <v>4</v>
      </c>
      <c r="C20" s="13" t="s">
        <v>39</v>
      </c>
      <c r="D20" s="14"/>
      <c r="E20" s="17">
        <v>0.01</v>
      </c>
      <c r="F20" s="16">
        <f>F18*E20</f>
        <v>6.4</v>
      </c>
    </row>
    <row r="21" spans="2:6" ht="15.75">
      <c r="B21" s="5" t="s">
        <v>5</v>
      </c>
      <c r="C21" s="13" t="s">
        <v>46</v>
      </c>
      <c r="D21" s="14"/>
      <c r="E21" s="15">
        <v>0.15</v>
      </c>
      <c r="F21" s="16">
        <f>(F18-(F19+F20))*15/100</f>
        <v>81.6</v>
      </c>
    </row>
    <row r="22" spans="2:6" ht="15.75">
      <c r="B22" s="5" t="s">
        <v>6</v>
      </c>
      <c r="C22" s="13" t="s">
        <v>47</v>
      </c>
      <c r="D22" s="13"/>
      <c r="E22" s="18">
        <v>0.0066</v>
      </c>
      <c r="F22" s="16">
        <f>F18*E22</f>
        <v>4.224</v>
      </c>
    </row>
    <row r="23" spans="2:6" ht="15.75">
      <c r="B23" s="5" t="s">
        <v>7</v>
      </c>
      <c r="C23" s="19" t="s">
        <v>48</v>
      </c>
      <c r="D23" s="19"/>
      <c r="E23" s="19"/>
      <c r="F23" s="20">
        <f>SUM(F19:F22)</f>
        <v>181.824</v>
      </c>
    </row>
    <row r="24" spans="2:6" ht="15.75">
      <c r="B24" s="23" t="s">
        <v>8</v>
      </c>
      <c r="C24" s="24" t="s">
        <v>53</v>
      </c>
      <c r="D24" s="42"/>
      <c r="E24" s="42"/>
      <c r="F24" s="26">
        <f>(F18-F23)</f>
        <v>458.176</v>
      </c>
    </row>
    <row r="25" spans="2:6" ht="15.75">
      <c r="B25" s="5" t="s">
        <v>9</v>
      </c>
      <c r="C25" s="27" t="s">
        <v>38</v>
      </c>
      <c r="D25" s="28"/>
      <c r="E25" s="29">
        <v>0.205</v>
      </c>
      <c r="F25" s="16">
        <f>F18*E25</f>
        <v>131.2</v>
      </c>
    </row>
    <row r="26" spans="2:6" ht="15.75">
      <c r="B26" s="5" t="s">
        <v>10</v>
      </c>
      <c r="C26" s="27" t="s">
        <v>37</v>
      </c>
      <c r="D26" s="28"/>
      <c r="E26" s="17">
        <v>0.02</v>
      </c>
      <c r="F26" s="30">
        <f>F18*E26</f>
        <v>12.8</v>
      </c>
    </row>
    <row r="27" spans="2:6" ht="15.75">
      <c r="B27" s="5" t="s">
        <v>11</v>
      </c>
      <c r="C27" s="31" t="s">
        <v>25</v>
      </c>
      <c r="D27" s="32"/>
      <c r="E27" s="33"/>
      <c r="F27" s="34">
        <f>F25+F26</f>
        <v>144</v>
      </c>
    </row>
    <row r="28" spans="2:6" s="8" customFormat="1" ht="16.5" thickBot="1">
      <c r="B28" s="35" t="s">
        <v>12</v>
      </c>
      <c r="C28" s="36" t="s">
        <v>54</v>
      </c>
      <c r="D28" s="37"/>
      <c r="E28" s="37"/>
      <c r="F28" s="38">
        <f>F18+F27</f>
        <v>784</v>
      </c>
    </row>
    <row r="29" spans="2:6" s="6" customFormat="1" ht="16.5" thickBot="1">
      <c r="B29" s="80"/>
      <c r="C29" s="80"/>
      <c r="D29" s="80"/>
      <c r="E29" s="80"/>
      <c r="F29" s="80"/>
    </row>
    <row r="30" spans="2:6" ht="15.75">
      <c r="B30" s="43"/>
      <c r="C30" s="44" t="s">
        <v>55</v>
      </c>
      <c r="D30" s="45"/>
      <c r="E30" s="45"/>
      <c r="F30" s="46">
        <f>F12+F24</f>
        <v>2071.2917749000003</v>
      </c>
    </row>
    <row r="31" spans="2:6" ht="16.5" thickBot="1">
      <c r="B31" s="35"/>
      <c r="C31" s="36" t="s">
        <v>56</v>
      </c>
      <c r="D31" s="36"/>
      <c r="E31" s="36"/>
      <c r="F31" s="47">
        <f>F16+F28</f>
        <v>3548.0777500000004</v>
      </c>
    </row>
    <row r="32" spans="2:6" s="6" customFormat="1" ht="16.5" thickBot="1">
      <c r="B32" s="81"/>
      <c r="C32" s="81"/>
      <c r="D32" s="81"/>
      <c r="E32" s="81"/>
      <c r="F32" s="81"/>
    </row>
    <row r="33" spans="2:6" ht="15.75">
      <c r="B33" s="9" t="s">
        <v>13</v>
      </c>
      <c r="C33" s="48" t="s">
        <v>34</v>
      </c>
      <c r="D33" s="49"/>
      <c r="E33" s="50"/>
      <c r="F33" s="51">
        <v>0</v>
      </c>
    </row>
    <row r="34" spans="2:6" ht="15.75">
      <c r="B34" s="5" t="s">
        <v>14</v>
      </c>
      <c r="C34" s="52" t="s">
        <v>33</v>
      </c>
      <c r="D34" s="53"/>
      <c r="E34" s="54"/>
      <c r="F34" s="30">
        <v>0</v>
      </c>
    </row>
    <row r="35" spans="2:6" ht="15.75">
      <c r="B35" s="5" t="s">
        <v>15</v>
      </c>
      <c r="C35" s="52" t="s">
        <v>32</v>
      </c>
      <c r="D35" s="53"/>
      <c r="E35" s="55"/>
      <c r="F35" s="30">
        <v>0</v>
      </c>
    </row>
    <row r="36" spans="2:6" ht="15.75">
      <c r="B36" s="5" t="s">
        <v>16</v>
      </c>
      <c r="C36" s="52" t="s">
        <v>31</v>
      </c>
      <c r="D36" s="28"/>
      <c r="E36" s="56"/>
      <c r="F36" s="30">
        <v>0</v>
      </c>
    </row>
    <row r="37" spans="2:6" ht="15.75">
      <c r="B37" s="5" t="s">
        <v>17</v>
      </c>
      <c r="C37" s="52" t="s">
        <v>30</v>
      </c>
      <c r="D37" s="28"/>
      <c r="E37" s="28"/>
      <c r="F37" s="30">
        <v>0</v>
      </c>
    </row>
    <row r="38" spans="2:6" ht="15.75">
      <c r="B38" s="5" t="s">
        <v>18</v>
      </c>
      <c r="C38" s="52" t="s">
        <v>49</v>
      </c>
      <c r="D38" s="28"/>
      <c r="E38" s="28"/>
      <c r="F38" s="30">
        <v>0</v>
      </c>
    </row>
    <row r="39" spans="2:6" ht="15.75">
      <c r="B39" s="5" t="s">
        <v>19</v>
      </c>
      <c r="C39" s="52" t="s">
        <v>29</v>
      </c>
      <c r="D39" s="28"/>
      <c r="E39" s="56"/>
      <c r="F39" s="30">
        <v>0</v>
      </c>
    </row>
    <row r="40" spans="2:6" ht="15.75">
      <c r="B40" s="5" t="s">
        <v>20</v>
      </c>
      <c r="C40" s="52" t="s">
        <v>28</v>
      </c>
      <c r="D40" s="28"/>
      <c r="E40" s="56"/>
      <c r="F40" s="30">
        <v>0</v>
      </c>
    </row>
    <row r="41" spans="2:6" ht="15.75">
      <c r="B41" s="5" t="s">
        <v>21</v>
      </c>
      <c r="C41" s="13" t="s">
        <v>27</v>
      </c>
      <c r="D41" s="28"/>
      <c r="E41" s="28"/>
      <c r="F41" s="30">
        <v>0</v>
      </c>
    </row>
    <row r="42" spans="2:6" ht="15.75">
      <c r="B42" s="5" t="s">
        <v>23</v>
      </c>
      <c r="C42" s="57" t="s">
        <v>57</v>
      </c>
      <c r="D42" s="56"/>
      <c r="E42" s="58"/>
      <c r="F42" s="59">
        <v>0</v>
      </c>
    </row>
    <row r="43" spans="2:6" ht="15.75">
      <c r="B43" s="5" t="s">
        <v>24</v>
      </c>
      <c r="C43" s="60" t="s">
        <v>41</v>
      </c>
      <c r="D43" s="61"/>
      <c r="E43" s="61"/>
      <c r="F43" s="62">
        <f>SUM(F31:F42)</f>
        <v>3548.0777500000004</v>
      </c>
    </row>
    <row r="44" spans="2:6" ht="15.75">
      <c r="B44" s="5" t="s">
        <v>26</v>
      </c>
      <c r="C44" s="27" t="s">
        <v>35</v>
      </c>
      <c r="D44" s="28"/>
      <c r="E44" s="63"/>
      <c r="F44" s="30">
        <v>0</v>
      </c>
    </row>
    <row r="45" spans="2:6" ht="15.75">
      <c r="B45" s="5" t="s">
        <v>43</v>
      </c>
      <c r="C45" s="64" t="s">
        <v>36</v>
      </c>
      <c r="D45" s="64"/>
      <c r="E45" s="13"/>
      <c r="F45" s="16"/>
    </row>
    <row r="46" spans="2:6" ht="16.5" thickBot="1">
      <c r="B46" s="35" t="s">
        <v>44</v>
      </c>
      <c r="C46" s="65" t="s">
        <v>42</v>
      </c>
      <c r="D46" s="66"/>
      <c r="E46" s="67"/>
      <c r="F46" s="47">
        <f>SUM(F43:F45)</f>
        <v>3548.0777500000004</v>
      </c>
    </row>
  </sheetData>
  <sheetProtection/>
  <mergeCells count="6">
    <mergeCell ref="C1:E1"/>
    <mergeCell ref="C2:E2"/>
    <mergeCell ref="C3:E3"/>
    <mergeCell ref="B17:F17"/>
    <mergeCell ref="B29:F29"/>
    <mergeCell ref="B32:F32"/>
  </mergeCells>
  <printOptions horizontalCentered="1"/>
  <pageMargins left="0.7" right="0.7" top="0.75" bottom="0.75" header="0.3" footer="0.3"/>
  <pageSetup fitToHeight="1" fitToWidth="1" horizontalDpi="300" verticalDpi="300" orientation="portrait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selection activeCell="C5" sqref="C5"/>
    </sheetView>
  </sheetViews>
  <sheetFormatPr defaultColWidth="8.796875" defaultRowHeight="15"/>
  <cols>
    <col min="1" max="1" width="3.3984375" style="1" customWidth="1"/>
    <col min="2" max="2" width="5.3984375" style="2" customWidth="1"/>
    <col min="3" max="3" width="52.5" style="1" bestFit="1" customWidth="1"/>
    <col min="4" max="4" width="10.5" style="1" customWidth="1"/>
    <col min="5" max="5" width="16" style="10" customWidth="1"/>
    <col min="6" max="6" width="11.09765625" style="1" bestFit="1" customWidth="1"/>
    <col min="7" max="16384" width="9" style="1" customWidth="1"/>
  </cols>
  <sheetData>
    <row r="1" spans="3:5" ht="46.5" customHeight="1" thickBot="1">
      <c r="C1" s="72" t="s">
        <v>61</v>
      </c>
      <c r="D1" s="73"/>
      <c r="E1" s="73"/>
    </row>
    <row r="2" spans="2:6" ht="15.75">
      <c r="B2" s="3" t="s">
        <v>22</v>
      </c>
      <c r="C2" s="74" t="s">
        <v>0</v>
      </c>
      <c r="D2" s="75"/>
      <c r="E2" s="76"/>
      <c r="F2" s="11" t="s">
        <v>1</v>
      </c>
    </row>
    <row r="3" spans="2:6" s="4" customFormat="1" ht="15.75">
      <c r="B3" s="5" t="s">
        <v>2</v>
      </c>
      <c r="C3" s="77" t="s">
        <v>71</v>
      </c>
      <c r="D3" s="78"/>
      <c r="E3" s="79"/>
      <c r="F3" s="12">
        <f>F4*(1+F5)</f>
        <v>3376.35</v>
      </c>
    </row>
    <row r="4" spans="2:6" s="4" customFormat="1" ht="15.75">
      <c r="B4" s="5"/>
      <c r="C4" s="13" t="s">
        <v>68</v>
      </c>
      <c r="D4" s="68"/>
      <c r="E4" s="69"/>
      <c r="F4" s="70">
        <v>1647</v>
      </c>
    </row>
    <row r="5" spans="2:6" s="4" customFormat="1" ht="15.75">
      <c r="B5" s="5"/>
      <c r="C5" s="13" t="s">
        <v>66</v>
      </c>
      <c r="D5" s="68"/>
      <c r="E5" s="69"/>
      <c r="F5" s="71">
        <v>1.05</v>
      </c>
    </row>
    <row r="6" spans="2:6" ht="15.75">
      <c r="B6" s="5" t="s">
        <v>3</v>
      </c>
      <c r="C6" s="13" t="s">
        <v>40</v>
      </c>
      <c r="D6" s="14"/>
      <c r="E6" s="15">
        <v>0.14</v>
      </c>
      <c r="F6" s="16">
        <f>F3*E6</f>
        <v>472.689</v>
      </c>
    </row>
    <row r="7" spans="2:6" ht="15.75">
      <c r="B7" s="5" t="s">
        <v>4</v>
      </c>
      <c r="C7" s="13" t="s">
        <v>39</v>
      </c>
      <c r="D7" s="14"/>
      <c r="E7" s="17">
        <v>0.01</v>
      </c>
      <c r="F7" s="16">
        <f>F3*E7</f>
        <v>33.7635</v>
      </c>
    </row>
    <row r="8" spans="2:6" ht="15.75">
      <c r="B8" s="5" t="s">
        <v>5</v>
      </c>
      <c r="C8" s="13" t="s">
        <v>58</v>
      </c>
      <c r="D8" s="14"/>
      <c r="E8" s="15">
        <v>0.15</v>
      </c>
      <c r="F8" s="16">
        <f>(F3-(F6+F7))*15/100</f>
        <v>430.484625</v>
      </c>
    </row>
    <row r="9" spans="2:6" ht="15.75">
      <c r="B9" s="5" t="s">
        <v>6</v>
      </c>
      <c r="C9" s="13" t="s">
        <v>65</v>
      </c>
      <c r="D9" s="13"/>
      <c r="E9" s="18">
        <v>0.00759</v>
      </c>
      <c r="F9" s="16">
        <f>F3*E9</f>
        <v>25.626496500000002</v>
      </c>
    </row>
    <row r="10" spans="2:6" ht="15.75">
      <c r="B10" s="5" t="s">
        <v>7</v>
      </c>
      <c r="C10" s="19" t="s">
        <v>48</v>
      </c>
      <c r="D10" s="19"/>
      <c r="E10" s="19"/>
      <c r="F10" s="20">
        <f>SUM(F6:F9)</f>
        <v>962.5636215000001</v>
      </c>
    </row>
    <row r="11" spans="2:6" ht="15.75">
      <c r="B11" s="5"/>
      <c r="C11" s="19" t="s">
        <v>45</v>
      </c>
      <c r="D11" s="21"/>
      <c r="E11" s="21"/>
      <c r="F11" s="22">
        <v>123.53</v>
      </c>
    </row>
    <row r="12" spans="2:6" ht="15.75">
      <c r="B12" s="23" t="s">
        <v>8</v>
      </c>
      <c r="C12" s="24" t="s">
        <v>50</v>
      </c>
      <c r="D12" s="25"/>
      <c r="E12" s="25"/>
      <c r="F12" s="26">
        <f>(F3-F10)</f>
        <v>2413.7863785</v>
      </c>
    </row>
    <row r="13" spans="2:6" ht="15.75">
      <c r="B13" s="5" t="s">
        <v>9</v>
      </c>
      <c r="C13" s="27" t="s">
        <v>38</v>
      </c>
      <c r="D13" s="28"/>
      <c r="E13" s="29">
        <v>0.205</v>
      </c>
      <c r="F13" s="16">
        <f>F3*E13</f>
        <v>692.15175</v>
      </c>
    </row>
    <row r="14" spans="2:6" ht="15.75">
      <c r="B14" s="5" t="s">
        <v>10</v>
      </c>
      <c r="C14" s="27" t="s">
        <v>37</v>
      </c>
      <c r="D14" s="28"/>
      <c r="E14" s="17">
        <v>0.02</v>
      </c>
      <c r="F14" s="30">
        <f>F3*E14</f>
        <v>67.527</v>
      </c>
    </row>
    <row r="15" spans="2:6" ht="15.75">
      <c r="B15" s="5" t="s">
        <v>11</v>
      </c>
      <c r="C15" s="31" t="s">
        <v>25</v>
      </c>
      <c r="D15" s="32"/>
      <c r="E15" s="33"/>
      <c r="F15" s="34">
        <f>F13+F14</f>
        <v>759.67875</v>
      </c>
    </row>
    <row r="16" spans="2:6" ht="16.5" thickBot="1">
      <c r="B16" s="35" t="s">
        <v>12</v>
      </c>
      <c r="C16" s="36" t="s">
        <v>51</v>
      </c>
      <c r="D16" s="37"/>
      <c r="E16" s="37"/>
      <c r="F16" s="38">
        <f>F3+F15</f>
        <v>4136.0287499999995</v>
      </c>
    </row>
    <row r="17" spans="2:6" s="6" customFormat="1" ht="16.5" thickBot="1">
      <c r="B17" s="80"/>
      <c r="C17" s="80"/>
      <c r="D17" s="80"/>
      <c r="E17" s="80"/>
      <c r="F17" s="80"/>
    </row>
    <row r="18" spans="1:6" ht="15.75">
      <c r="A18" s="7"/>
      <c r="B18" s="9" t="s">
        <v>2</v>
      </c>
      <c r="C18" s="39" t="s">
        <v>52</v>
      </c>
      <c r="D18" s="40"/>
      <c r="E18" s="40"/>
      <c r="F18" s="41">
        <v>315</v>
      </c>
    </row>
    <row r="19" spans="2:6" ht="15.75">
      <c r="B19" s="5" t="s">
        <v>3</v>
      </c>
      <c r="C19" s="13" t="s">
        <v>40</v>
      </c>
      <c r="D19" s="14"/>
      <c r="E19" s="15">
        <v>0.14</v>
      </c>
      <c r="F19" s="16">
        <f>F18*E19</f>
        <v>44.1</v>
      </c>
    </row>
    <row r="20" spans="2:6" ht="15.75">
      <c r="B20" s="5" t="s">
        <v>4</v>
      </c>
      <c r="C20" s="13" t="s">
        <v>39</v>
      </c>
      <c r="D20" s="14"/>
      <c r="E20" s="17">
        <v>0.01</v>
      </c>
      <c r="F20" s="16">
        <f>F18*E20</f>
        <v>3.15</v>
      </c>
    </row>
    <row r="21" spans="2:6" ht="15.75">
      <c r="B21" s="5" t="s">
        <v>5</v>
      </c>
      <c r="C21" s="13" t="s">
        <v>46</v>
      </c>
      <c r="D21" s="14"/>
      <c r="E21" s="15">
        <v>0.15</v>
      </c>
      <c r="F21" s="16">
        <f>(F18-(F19+F20))*15/100</f>
        <v>40.1625</v>
      </c>
    </row>
    <row r="22" spans="2:6" ht="15.75">
      <c r="B22" s="5" t="s">
        <v>6</v>
      </c>
      <c r="C22" s="13" t="s">
        <v>47</v>
      </c>
      <c r="D22" s="13"/>
      <c r="E22" s="18">
        <v>0.0066</v>
      </c>
      <c r="F22" s="16">
        <f>F18*E22</f>
        <v>2.079</v>
      </c>
    </row>
    <row r="23" spans="2:6" ht="15.75">
      <c r="B23" s="5" t="s">
        <v>7</v>
      </c>
      <c r="C23" s="19" t="s">
        <v>48</v>
      </c>
      <c r="D23" s="19"/>
      <c r="E23" s="19"/>
      <c r="F23" s="20">
        <f>SUM(F19:F22)</f>
        <v>89.49149999999999</v>
      </c>
    </row>
    <row r="24" spans="2:6" ht="15.75">
      <c r="B24" s="23" t="s">
        <v>8</v>
      </c>
      <c r="C24" s="24" t="s">
        <v>53</v>
      </c>
      <c r="D24" s="42"/>
      <c r="E24" s="42"/>
      <c r="F24" s="26">
        <f>(F18-F23)</f>
        <v>225.50850000000003</v>
      </c>
    </row>
    <row r="25" spans="2:6" ht="15.75">
      <c r="B25" s="5" t="s">
        <v>9</v>
      </c>
      <c r="C25" s="27" t="s">
        <v>38</v>
      </c>
      <c r="D25" s="28"/>
      <c r="E25" s="29">
        <v>0.205</v>
      </c>
      <c r="F25" s="16">
        <f>F18*E25</f>
        <v>64.575</v>
      </c>
    </row>
    <row r="26" spans="2:6" ht="15.75">
      <c r="B26" s="5" t="s">
        <v>10</v>
      </c>
      <c r="C26" s="27" t="s">
        <v>37</v>
      </c>
      <c r="D26" s="28"/>
      <c r="E26" s="17">
        <v>0.02</v>
      </c>
      <c r="F26" s="30">
        <f>F18*E26</f>
        <v>6.3</v>
      </c>
    </row>
    <row r="27" spans="2:6" ht="15.75">
      <c r="B27" s="5" t="s">
        <v>11</v>
      </c>
      <c r="C27" s="31" t="s">
        <v>25</v>
      </c>
      <c r="D27" s="32"/>
      <c r="E27" s="33"/>
      <c r="F27" s="34">
        <f>F25+F26</f>
        <v>70.875</v>
      </c>
    </row>
    <row r="28" spans="2:6" s="8" customFormat="1" ht="16.5" thickBot="1">
      <c r="B28" s="35" t="s">
        <v>12</v>
      </c>
      <c r="C28" s="36" t="s">
        <v>54</v>
      </c>
      <c r="D28" s="37"/>
      <c r="E28" s="37"/>
      <c r="F28" s="38">
        <f>F18+F27</f>
        <v>385.875</v>
      </c>
    </row>
    <row r="29" spans="2:6" s="6" customFormat="1" ht="16.5" thickBot="1">
      <c r="B29" s="80"/>
      <c r="C29" s="80"/>
      <c r="D29" s="80"/>
      <c r="E29" s="80"/>
      <c r="F29" s="80"/>
    </row>
    <row r="30" spans="2:6" ht="15.75">
      <c r="B30" s="43"/>
      <c r="C30" s="44" t="s">
        <v>55</v>
      </c>
      <c r="D30" s="45"/>
      <c r="E30" s="45"/>
      <c r="F30" s="46">
        <f>F12+F24</f>
        <v>2639.2948785</v>
      </c>
    </row>
    <row r="31" spans="2:6" ht="16.5" thickBot="1">
      <c r="B31" s="35"/>
      <c r="C31" s="36" t="s">
        <v>56</v>
      </c>
      <c r="D31" s="36"/>
      <c r="E31" s="36"/>
      <c r="F31" s="47">
        <f>F16+F28</f>
        <v>4521.9037499999995</v>
      </c>
    </row>
    <row r="32" spans="2:6" s="6" customFormat="1" ht="16.5" thickBot="1">
      <c r="B32" s="81"/>
      <c r="C32" s="81"/>
      <c r="D32" s="81"/>
      <c r="E32" s="81"/>
      <c r="F32" s="81"/>
    </row>
    <row r="33" spans="2:6" ht="15.75">
      <c r="B33" s="9" t="s">
        <v>13</v>
      </c>
      <c r="C33" s="48" t="s">
        <v>34</v>
      </c>
      <c r="D33" s="49"/>
      <c r="E33" s="50"/>
      <c r="F33" s="51">
        <v>0</v>
      </c>
    </row>
    <row r="34" spans="2:6" ht="15.75">
      <c r="B34" s="5" t="s">
        <v>14</v>
      </c>
      <c r="C34" s="52" t="s">
        <v>33</v>
      </c>
      <c r="D34" s="53"/>
      <c r="E34" s="54"/>
      <c r="F34" s="30">
        <v>0</v>
      </c>
    </row>
    <row r="35" spans="2:6" ht="15.75">
      <c r="B35" s="5" t="s">
        <v>15</v>
      </c>
      <c r="C35" s="52" t="s">
        <v>32</v>
      </c>
      <c r="D35" s="53"/>
      <c r="E35" s="55"/>
      <c r="F35" s="30">
        <v>0</v>
      </c>
    </row>
    <row r="36" spans="2:6" ht="15.75">
      <c r="B36" s="5" t="s">
        <v>16</v>
      </c>
      <c r="C36" s="52" t="s">
        <v>31</v>
      </c>
      <c r="D36" s="28"/>
      <c r="E36" s="56"/>
      <c r="F36" s="30">
        <v>0</v>
      </c>
    </row>
    <row r="37" spans="2:6" ht="15.75">
      <c r="B37" s="5" t="s">
        <v>17</v>
      </c>
      <c r="C37" s="52" t="s">
        <v>30</v>
      </c>
      <c r="D37" s="28"/>
      <c r="E37" s="28"/>
      <c r="F37" s="30">
        <v>0</v>
      </c>
    </row>
    <row r="38" spans="2:6" ht="15.75">
      <c r="B38" s="5" t="s">
        <v>18</v>
      </c>
      <c r="C38" s="52" t="s">
        <v>49</v>
      </c>
      <c r="D38" s="28"/>
      <c r="E38" s="28"/>
      <c r="F38" s="30">
        <v>0</v>
      </c>
    </row>
    <row r="39" spans="2:6" ht="15.75">
      <c r="B39" s="5" t="s">
        <v>19</v>
      </c>
      <c r="C39" s="52" t="s">
        <v>29</v>
      </c>
      <c r="D39" s="28"/>
      <c r="E39" s="56"/>
      <c r="F39" s="30">
        <v>0</v>
      </c>
    </row>
    <row r="40" spans="2:6" ht="15.75">
      <c r="B40" s="5" t="s">
        <v>20</v>
      </c>
      <c r="C40" s="52" t="s">
        <v>28</v>
      </c>
      <c r="D40" s="28"/>
      <c r="E40" s="56"/>
      <c r="F40" s="30">
        <v>0</v>
      </c>
    </row>
    <row r="41" spans="2:6" ht="15.75">
      <c r="B41" s="5" t="s">
        <v>21</v>
      </c>
      <c r="C41" s="13" t="s">
        <v>27</v>
      </c>
      <c r="D41" s="28"/>
      <c r="E41" s="28"/>
      <c r="F41" s="30">
        <v>0</v>
      </c>
    </row>
    <row r="42" spans="2:6" ht="15.75">
      <c r="B42" s="5" t="s">
        <v>23</v>
      </c>
      <c r="C42" s="57" t="s">
        <v>57</v>
      </c>
      <c r="D42" s="56"/>
      <c r="E42" s="58"/>
      <c r="F42" s="59">
        <v>0</v>
      </c>
    </row>
    <row r="43" spans="2:6" ht="15.75">
      <c r="B43" s="5" t="s">
        <v>24</v>
      </c>
      <c r="C43" s="60" t="s">
        <v>41</v>
      </c>
      <c r="D43" s="61"/>
      <c r="E43" s="61"/>
      <c r="F43" s="62">
        <f>SUM(F31:F42)</f>
        <v>4521.9037499999995</v>
      </c>
    </row>
    <row r="44" spans="2:6" ht="15.75">
      <c r="B44" s="5" t="s">
        <v>26</v>
      </c>
      <c r="C44" s="27" t="s">
        <v>35</v>
      </c>
      <c r="D44" s="28"/>
      <c r="E44" s="63"/>
      <c r="F44" s="30">
        <v>0</v>
      </c>
    </row>
    <row r="45" spans="2:6" ht="15.75">
      <c r="B45" s="5" t="s">
        <v>43</v>
      </c>
      <c r="C45" s="64" t="s">
        <v>36</v>
      </c>
      <c r="D45" s="64"/>
      <c r="E45" s="13"/>
      <c r="F45" s="16"/>
    </row>
    <row r="46" spans="2:6" ht="16.5" thickBot="1">
      <c r="B46" s="35" t="s">
        <v>44</v>
      </c>
      <c r="C46" s="65" t="s">
        <v>42</v>
      </c>
      <c r="D46" s="66"/>
      <c r="E46" s="67"/>
      <c r="F46" s="47">
        <f>SUM(F43:F45)</f>
        <v>4521.9037499999995</v>
      </c>
    </row>
  </sheetData>
  <sheetProtection/>
  <mergeCells count="6">
    <mergeCell ref="C1:E1"/>
    <mergeCell ref="C2:E2"/>
    <mergeCell ref="C3:E3"/>
    <mergeCell ref="B17:F17"/>
    <mergeCell ref="B29:F29"/>
    <mergeCell ref="B32:F32"/>
  </mergeCells>
  <printOptions horizontalCentered="1"/>
  <pageMargins left="0.7" right="0.7" top="0.75" bottom="0.75" header="0.3" footer="0.3"/>
  <pageSetup fitToHeight="1" fitToWidth="1" horizontalDpi="300" verticalDpi="3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9">
      <selection activeCell="D20" sqref="D20"/>
    </sheetView>
  </sheetViews>
  <sheetFormatPr defaultColWidth="8.796875" defaultRowHeight="15"/>
  <cols>
    <col min="1" max="1" width="3.3984375" style="1" customWidth="1"/>
    <col min="2" max="2" width="5.3984375" style="2" customWidth="1"/>
    <col min="3" max="3" width="52.5" style="1" bestFit="1" customWidth="1"/>
    <col min="4" max="4" width="10.5" style="1" customWidth="1"/>
    <col min="5" max="5" width="16" style="10" customWidth="1"/>
    <col min="6" max="6" width="11.09765625" style="1" bestFit="1" customWidth="1"/>
    <col min="7" max="16384" width="9" style="1" customWidth="1"/>
  </cols>
  <sheetData>
    <row r="1" spans="3:5" ht="46.5" customHeight="1" thickBot="1">
      <c r="C1" s="72" t="s">
        <v>60</v>
      </c>
      <c r="D1" s="73"/>
      <c r="E1" s="73"/>
    </row>
    <row r="2" spans="2:6" ht="15.75">
      <c r="B2" s="3" t="s">
        <v>22</v>
      </c>
      <c r="C2" s="74" t="s">
        <v>0</v>
      </c>
      <c r="D2" s="75"/>
      <c r="E2" s="76"/>
      <c r="F2" s="11" t="s">
        <v>1</v>
      </c>
    </row>
    <row r="3" spans="2:6" s="4" customFormat="1" ht="15.75">
      <c r="B3" s="5" t="s">
        <v>2</v>
      </c>
      <c r="C3" s="77" t="s">
        <v>69</v>
      </c>
      <c r="D3" s="78"/>
      <c r="E3" s="79"/>
      <c r="F3" s="12">
        <f>F4*(1+F5)</f>
        <v>2635.2000000000003</v>
      </c>
    </row>
    <row r="4" spans="2:6" s="4" customFormat="1" ht="15.75">
      <c r="B4" s="5"/>
      <c r="C4" s="13" t="s">
        <v>68</v>
      </c>
      <c r="D4" s="68"/>
      <c r="E4" s="69"/>
      <c r="F4" s="70">
        <v>1647</v>
      </c>
    </row>
    <row r="5" spans="2:6" s="4" customFormat="1" ht="15.75">
      <c r="B5" s="5"/>
      <c r="C5" s="13" t="s">
        <v>66</v>
      </c>
      <c r="D5" s="68"/>
      <c r="E5" s="69"/>
      <c r="F5" s="71">
        <v>0.6</v>
      </c>
    </row>
    <row r="6" spans="2:6" ht="15.75">
      <c r="B6" s="5" t="s">
        <v>3</v>
      </c>
      <c r="C6" s="13" t="s">
        <v>40</v>
      </c>
      <c r="D6" s="14"/>
      <c r="E6" s="15">
        <v>0.14</v>
      </c>
      <c r="F6" s="16">
        <f>F3*E6</f>
        <v>368.92800000000005</v>
      </c>
    </row>
    <row r="7" spans="2:6" ht="15.75">
      <c r="B7" s="5" t="s">
        <v>4</v>
      </c>
      <c r="C7" s="13" t="s">
        <v>39</v>
      </c>
      <c r="D7" s="14"/>
      <c r="E7" s="17">
        <v>0.01</v>
      </c>
      <c r="F7" s="16">
        <f>F3*E7</f>
        <v>26.352000000000004</v>
      </c>
    </row>
    <row r="8" spans="2:6" ht="15.75">
      <c r="B8" s="5" t="s">
        <v>5</v>
      </c>
      <c r="C8" s="13" t="s">
        <v>58</v>
      </c>
      <c r="D8" s="14"/>
      <c r="E8" s="15">
        <v>0.15</v>
      </c>
      <c r="F8" s="16">
        <f>(F3-(F6+F7))*15/100</f>
        <v>335.98800000000006</v>
      </c>
    </row>
    <row r="9" spans="2:6" ht="15.75">
      <c r="B9" s="5" t="s">
        <v>6</v>
      </c>
      <c r="C9" s="13" t="s">
        <v>65</v>
      </c>
      <c r="D9" s="13"/>
      <c r="E9" s="18">
        <v>0.00759</v>
      </c>
      <c r="F9" s="16">
        <f>F3*E9</f>
        <v>20.001168000000003</v>
      </c>
    </row>
    <row r="10" spans="2:6" ht="15.75">
      <c r="B10" s="5" t="s">
        <v>7</v>
      </c>
      <c r="C10" s="19" t="s">
        <v>48</v>
      </c>
      <c r="D10" s="19"/>
      <c r="E10" s="19"/>
      <c r="F10" s="20">
        <f>SUM(F6:F9)</f>
        <v>751.2691680000001</v>
      </c>
    </row>
    <row r="11" spans="2:6" ht="15.75">
      <c r="B11" s="5"/>
      <c r="C11" s="19" t="s">
        <v>45</v>
      </c>
      <c r="D11" s="21"/>
      <c r="E11" s="21"/>
      <c r="F11" s="22">
        <v>123.53</v>
      </c>
    </row>
    <row r="12" spans="2:6" ht="15.75">
      <c r="B12" s="23" t="s">
        <v>8</v>
      </c>
      <c r="C12" s="24" t="s">
        <v>50</v>
      </c>
      <c r="D12" s="25"/>
      <c r="E12" s="25"/>
      <c r="F12" s="26">
        <f>(F3-F10)</f>
        <v>1883.930832</v>
      </c>
    </row>
    <row r="13" spans="2:6" ht="15.75">
      <c r="B13" s="5" t="s">
        <v>9</v>
      </c>
      <c r="C13" s="27" t="s">
        <v>38</v>
      </c>
      <c r="D13" s="28"/>
      <c r="E13" s="29">
        <v>0.205</v>
      </c>
      <c r="F13" s="16">
        <f>F3*E13</f>
        <v>540.216</v>
      </c>
    </row>
    <row r="14" spans="2:6" ht="15.75">
      <c r="B14" s="5" t="s">
        <v>10</v>
      </c>
      <c r="C14" s="27" t="s">
        <v>37</v>
      </c>
      <c r="D14" s="28"/>
      <c r="E14" s="17">
        <v>0.02</v>
      </c>
      <c r="F14" s="30">
        <f>F3*E14</f>
        <v>52.70400000000001</v>
      </c>
    </row>
    <row r="15" spans="2:6" ht="15.75">
      <c r="B15" s="5" t="s">
        <v>11</v>
      </c>
      <c r="C15" s="31" t="s">
        <v>25</v>
      </c>
      <c r="D15" s="32"/>
      <c r="E15" s="33"/>
      <c r="F15" s="34">
        <f>F13+F14</f>
        <v>592.9200000000001</v>
      </c>
    </row>
    <row r="16" spans="2:6" ht="16.5" thickBot="1">
      <c r="B16" s="35" t="s">
        <v>12</v>
      </c>
      <c r="C16" s="36" t="s">
        <v>51</v>
      </c>
      <c r="D16" s="37"/>
      <c r="E16" s="37"/>
      <c r="F16" s="38">
        <f>F3+F15</f>
        <v>3228.1200000000003</v>
      </c>
    </row>
    <row r="17" spans="2:6" s="6" customFormat="1" ht="16.5" thickBot="1">
      <c r="B17" s="80"/>
      <c r="C17" s="80"/>
      <c r="D17" s="80"/>
      <c r="E17" s="80"/>
      <c r="F17" s="80"/>
    </row>
    <row r="18" spans="1:6" ht="15.75">
      <c r="A18" s="7"/>
      <c r="B18" s="9" t="s">
        <v>2</v>
      </c>
      <c r="C18" s="39" t="s">
        <v>52</v>
      </c>
      <c r="D18" s="40"/>
      <c r="E18" s="40"/>
      <c r="F18" s="41">
        <v>640</v>
      </c>
    </row>
    <row r="19" spans="2:6" ht="15.75">
      <c r="B19" s="5" t="s">
        <v>3</v>
      </c>
      <c r="C19" s="13" t="s">
        <v>40</v>
      </c>
      <c r="D19" s="14"/>
      <c r="E19" s="15">
        <v>0.14</v>
      </c>
      <c r="F19" s="16">
        <f>F18*E19</f>
        <v>89.60000000000001</v>
      </c>
    </row>
    <row r="20" spans="2:6" ht="15.75">
      <c r="B20" s="5" t="s">
        <v>4</v>
      </c>
      <c r="C20" s="13" t="s">
        <v>39</v>
      </c>
      <c r="D20" s="14"/>
      <c r="E20" s="17">
        <v>0.01</v>
      </c>
      <c r="F20" s="16">
        <f>F18*E20</f>
        <v>6.4</v>
      </c>
    </row>
    <row r="21" spans="2:6" ht="15.75">
      <c r="B21" s="5" t="s">
        <v>5</v>
      </c>
      <c r="C21" s="13" t="s">
        <v>46</v>
      </c>
      <c r="D21" s="14"/>
      <c r="E21" s="15">
        <v>0.15</v>
      </c>
      <c r="F21" s="16">
        <f>(F18-(F19+F20))*15/100</f>
        <v>81.6</v>
      </c>
    </row>
    <row r="22" spans="2:6" ht="15.75">
      <c r="B22" s="5" t="s">
        <v>6</v>
      </c>
      <c r="C22" s="13" t="s">
        <v>47</v>
      </c>
      <c r="D22" s="13"/>
      <c r="E22" s="18">
        <v>0.0066</v>
      </c>
      <c r="F22" s="16">
        <f>F18*E22</f>
        <v>4.224</v>
      </c>
    </row>
    <row r="23" spans="2:6" ht="15.75">
      <c r="B23" s="5" t="s">
        <v>7</v>
      </c>
      <c r="C23" s="19" t="s">
        <v>48</v>
      </c>
      <c r="D23" s="19"/>
      <c r="E23" s="19"/>
      <c r="F23" s="20">
        <f>SUM(F19:F22)</f>
        <v>181.824</v>
      </c>
    </row>
    <row r="24" spans="2:6" ht="15.75">
      <c r="B24" s="23" t="s">
        <v>8</v>
      </c>
      <c r="C24" s="24" t="s">
        <v>53</v>
      </c>
      <c r="D24" s="42"/>
      <c r="E24" s="42"/>
      <c r="F24" s="26">
        <f>(F18-F23)</f>
        <v>458.176</v>
      </c>
    </row>
    <row r="25" spans="2:6" ht="15.75">
      <c r="B25" s="5" t="s">
        <v>9</v>
      </c>
      <c r="C25" s="27" t="s">
        <v>38</v>
      </c>
      <c r="D25" s="28"/>
      <c r="E25" s="29">
        <v>0.205</v>
      </c>
      <c r="F25" s="16">
        <f>F18*E25</f>
        <v>131.2</v>
      </c>
    </row>
    <row r="26" spans="2:6" ht="15.75">
      <c r="B26" s="5" t="s">
        <v>10</v>
      </c>
      <c r="C26" s="27" t="s">
        <v>37</v>
      </c>
      <c r="D26" s="28"/>
      <c r="E26" s="17">
        <v>0.02</v>
      </c>
      <c r="F26" s="30">
        <f>F18*E26</f>
        <v>12.8</v>
      </c>
    </row>
    <row r="27" spans="2:6" ht="15.75">
      <c r="B27" s="5" t="s">
        <v>11</v>
      </c>
      <c r="C27" s="31" t="s">
        <v>25</v>
      </c>
      <c r="D27" s="32"/>
      <c r="E27" s="33"/>
      <c r="F27" s="34">
        <f>F25+F26</f>
        <v>144</v>
      </c>
    </row>
    <row r="28" spans="2:6" s="8" customFormat="1" ht="16.5" thickBot="1">
      <c r="B28" s="35" t="s">
        <v>12</v>
      </c>
      <c r="C28" s="36" t="s">
        <v>54</v>
      </c>
      <c r="D28" s="37"/>
      <c r="E28" s="37"/>
      <c r="F28" s="38">
        <f>F18+F27</f>
        <v>784</v>
      </c>
    </row>
    <row r="29" spans="2:6" s="6" customFormat="1" ht="16.5" thickBot="1">
      <c r="B29" s="80"/>
      <c r="C29" s="80"/>
      <c r="D29" s="80"/>
      <c r="E29" s="80"/>
      <c r="F29" s="80"/>
    </row>
    <row r="30" spans="2:6" ht="15.75">
      <c r="B30" s="43"/>
      <c r="C30" s="44" t="s">
        <v>55</v>
      </c>
      <c r="D30" s="45"/>
      <c r="E30" s="45"/>
      <c r="F30" s="46">
        <f>F12+F24</f>
        <v>2342.106832</v>
      </c>
    </row>
    <row r="31" spans="2:6" ht="16.5" thickBot="1">
      <c r="B31" s="35"/>
      <c r="C31" s="36" t="s">
        <v>56</v>
      </c>
      <c r="D31" s="36"/>
      <c r="E31" s="36"/>
      <c r="F31" s="47">
        <f>F16+F28</f>
        <v>4012.1200000000003</v>
      </c>
    </row>
    <row r="32" spans="2:6" s="6" customFormat="1" ht="16.5" thickBot="1">
      <c r="B32" s="81"/>
      <c r="C32" s="81"/>
      <c r="D32" s="81"/>
      <c r="E32" s="81"/>
      <c r="F32" s="81"/>
    </row>
    <row r="33" spans="2:6" ht="15.75">
      <c r="B33" s="9" t="s">
        <v>13</v>
      </c>
      <c r="C33" s="48" t="s">
        <v>34</v>
      </c>
      <c r="D33" s="49"/>
      <c r="E33" s="50"/>
      <c r="F33" s="51">
        <v>0</v>
      </c>
    </row>
    <row r="34" spans="2:6" ht="15.75">
      <c r="B34" s="5" t="s">
        <v>14</v>
      </c>
      <c r="C34" s="52" t="s">
        <v>33</v>
      </c>
      <c r="D34" s="53"/>
      <c r="E34" s="54"/>
      <c r="F34" s="30">
        <v>0</v>
      </c>
    </row>
    <row r="35" spans="2:6" ht="15.75">
      <c r="B35" s="5" t="s">
        <v>15</v>
      </c>
      <c r="C35" s="52" t="s">
        <v>32</v>
      </c>
      <c r="D35" s="53"/>
      <c r="E35" s="55"/>
      <c r="F35" s="30">
        <v>0</v>
      </c>
    </row>
    <row r="36" spans="2:6" ht="15.75">
      <c r="B36" s="5" t="s">
        <v>16</v>
      </c>
      <c r="C36" s="52" t="s">
        <v>31</v>
      </c>
      <c r="D36" s="28"/>
      <c r="E36" s="56"/>
      <c r="F36" s="30">
        <v>0</v>
      </c>
    </row>
    <row r="37" spans="2:6" ht="15.75">
      <c r="B37" s="5" t="s">
        <v>17</v>
      </c>
      <c r="C37" s="52" t="s">
        <v>30</v>
      </c>
      <c r="D37" s="28"/>
      <c r="E37" s="28"/>
      <c r="F37" s="30">
        <v>0</v>
      </c>
    </row>
    <row r="38" spans="2:6" ht="15.75">
      <c r="B38" s="5" t="s">
        <v>18</v>
      </c>
      <c r="C38" s="52" t="s">
        <v>49</v>
      </c>
      <c r="D38" s="28"/>
      <c r="E38" s="28"/>
      <c r="F38" s="30">
        <v>0</v>
      </c>
    </row>
    <row r="39" spans="2:6" ht="15.75">
      <c r="B39" s="5" t="s">
        <v>19</v>
      </c>
      <c r="C39" s="52" t="s">
        <v>29</v>
      </c>
      <c r="D39" s="28"/>
      <c r="E39" s="56"/>
      <c r="F39" s="30">
        <v>0</v>
      </c>
    </row>
    <row r="40" spans="2:6" ht="15.75">
      <c r="B40" s="5" t="s">
        <v>20</v>
      </c>
      <c r="C40" s="52" t="s">
        <v>28</v>
      </c>
      <c r="D40" s="28"/>
      <c r="E40" s="56"/>
      <c r="F40" s="30">
        <v>0</v>
      </c>
    </row>
    <row r="41" spans="2:6" ht="15.75">
      <c r="B41" s="5" t="s">
        <v>21</v>
      </c>
      <c r="C41" s="13" t="s">
        <v>27</v>
      </c>
      <c r="D41" s="28"/>
      <c r="E41" s="28"/>
      <c r="F41" s="30">
        <v>0</v>
      </c>
    </row>
    <row r="42" spans="2:6" ht="15.75">
      <c r="B42" s="5" t="s">
        <v>23</v>
      </c>
      <c r="C42" s="57" t="s">
        <v>57</v>
      </c>
      <c r="D42" s="56"/>
      <c r="E42" s="58"/>
      <c r="F42" s="59">
        <v>0</v>
      </c>
    </row>
    <row r="43" spans="2:6" ht="15.75">
      <c r="B43" s="5" t="s">
        <v>24</v>
      </c>
      <c r="C43" s="60" t="s">
        <v>41</v>
      </c>
      <c r="D43" s="61"/>
      <c r="E43" s="61"/>
      <c r="F43" s="62">
        <f>SUM(F31:F42)</f>
        <v>4012.1200000000003</v>
      </c>
    </row>
    <row r="44" spans="2:6" ht="15.75">
      <c r="B44" s="5" t="s">
        <v>26</v>
      </c>
      <c r="C44" s="27" t="s">
        <v>35</v>
      </c>
      <c r="D44" s="28"/>
      <c r="E44" s="63"/>
      <c r="F44" s="30">
        <v>0</v>
      </c>
    </row>
    <row r="45" spans="2:6" ht="15.75">
      <c r="B45" s="5" t="s">
        <v>43</v>
      </c>
      <c r="C45" s="64" t="s">
        <v>36</v>
      </c>
      <c r="D45" s="64"/>
      <c r="E45" s="13"/>
      <c r="F45" s="16"/>
    </row>
    <row r="46" spans="2:6" ht="16.5" thickBot="1">
      <c r="B46" s="35" t="s">
        <v>44</v>
      </c>
      <c r="C46" s="65" t="s">
        <v>42</v>
      </c>
      <c r="D46" s="66"/>
      <c r="E46" s="67"/>
      <c r="F46" s="47">
        <f>SUM(F43:F45)</f>
        <v>4012.1200000000003</v>
      </c>
    </row>
  </sheetData>
  <sheetProtection/>
  <mergeCells count="6">
    <mergeCell ref="C1:E1"/>
    <mergeCell ref="C2:E2"/>
    <mergeCell ref="C3:E3"/>
    <mergeCell ref="B17:F17"/>
    <mergeCell ref="B29:F29"/>
    <mergeCell ref="B32:F32"/>
  </mergeCells>
  <printOptions horizontalCentered="1"/>
  <pageMargins left="0.7" right="0.7" top="0.75" bottom="0.75" header="0.3" footer="0.3"/>
  <pageSetup fitToHeight="1" fitToWidth="1" horizontalDpi="300" verticalDpi="3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Kozars-Plustem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Semih GÜLER</dc:creator>
  <cp:keywords/>
  <dc:description/>
  <cp:lastModifiedBy>Ahmet ÜNAL</cp:lastModifiedBy>
  <cp:lastPrinted>2015-12-31T13:49:17Z</cp:lastPrinted>
  <dcterms:created xsi:type="dcterms:W3CDTF">2000-02-09T07:35:31Z</dcterms:created>
  <dcterms:modified xsi:type="dcterms:W3CDTF">2015-12-31T14:22:16Z</dcterms:modified>
  <cp:category/>
  <cp:version/>
  <cp:contentType/>
  <cp:contentStatus/>
</cp:coreProperties>
</file>